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入力" sheetId="1" state="visible" r:id="rId3"/>
    <sheet name="請求書" sheetId="2" state="visible" r:id="rId4"/>
  </sheets>
  <definedNames>
    <definedName function="false" hidden="false" localSheetId="1" name="_xlnm.Print_Area" vbProcedure="false">請求書!$A$1:$H$46</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<sst xmlns="http://schemas.openxmlformats.org/spreadsheetml/2006/main" count="93" uniqueCount="79">
  <si>
    <t xml:space="preserve">建設業の請求書（工事一式用）入力シート</t>
  </si>
  <si>
    <t xml:space="preserve">黄色のセルだけ入力してください。白いセルは自動計算です。入力内容は「請求書」シートに自動で反映されます。</t>
  </si>
  <si>
    <r>
      <rPr>
        <sz val="9"/>
        <color rgb="FF595959"/>
        <rFont val="Noto Sans CJK SC"/>
        <family val="2"/>
      </rPr>
      <t xml:space="preserve">※サンプルの値が入っています。上書きして使ってください。自社情報は最初に</t>
    </r>
    <r>
      <rPr>
        <sz val="9"/>
        <color rgb="FF595959"/>
        <rFont val="游ゴシック"/>
        <family val="0"/>
        <charset val="1"/>
      </rPr>
      <t xml:space="preserve">1</t>
    </r>
    <r>
      <rPr>
        <sz val="9"/>
        <color rgb="FF595959"/>
        <rFont val="Noto Sans CJK SC"/>
        <family val="2"/>
      </rPr>
      <t xml:space="preserve">回入れれば</t>
    </r>
    <r>
      <rPr>
        <sz val="9"/>
        <color rgb="FF595959"/>
        <rFont val="游ゴシック"/>
        <family val="0"/>
        <charset val="1"/>
      </rPr>
      <t xml:space="preserve">OK</t>
    </r>
    <r>
      <rPr>
        <sz val="9"/>
        <color rgb="FF595959"/>
        <rFont val="Noto Sans CJK SC"/>
        <family val="2"/>
      </rPr>
      <t xml:space="preserve">です。</t>
    </r>
  </si>
  <si>
    <r>
      <rPr>
        <b val="true"/>
        <sz val="11"/>
        <color rgb="FF000000"/>
        <rFont val="Noto Sans CJK SC"/>
        <family val="2"/>
      </rPr>
      <t xml:space="preserve">① 自社情報（最初に</t>
    </r>
    <r>
      <rPr>
        <b val="true"/>
        <sz val="11"/>
        <color rgb="FF000000"/>
        <rFont val="游ゴシック"/>
        <family val="0"/>
        <charset val="1"/>
      </rPr>
      <t xml:space="preserve">1</t>
    </r>
    <r>
      <rPr>
        <b val="true"/>
        <sz val="11"/>
        <color rgb="FF000000"/>
        <rFont val="Noto Sans CJK SC"/>
        <family val="2"/>
      </rPr>
      <t xml:space="preserve">回）</t>
    </r>
  </si>
  <si>
    <t xml:space="preserve">会社名・屋号</t>
  </si>
  <si>
    <t xml:space="preserve">みどり電気工事 株式会社</t>
  </si>
  <si>
    <t xml:space="preserve">代表者名</t>
  </si>
  <si>
    <t xml:space="preserve">代表取締役　緑川 健</t>
  </si>
  <si>
    <t xml:space="preserve">郵便番号</t>
  </si>
  <si>
    <t xml:space="preserve">123-4567</t>
  </si>
  <si>
    <t xml:space="preserve">住所</t>
  </si>
  <si>
    <r>
      <rPr>
        <sz val="10"/>
        <color rgb="FF000000"/>
        <rFont val="Noto Sans CJK SC"/>
        <family val="2"/>
      </rPr>
      <t xml:space="preserve">東京都〇〇区△△町</t>
    </r>
    <r>
      <rPr>
        <sz val="10"/>
        <color rgb="FF000000"/>
        <rFont val="游ゴシック"/>
        <family val="0"/>
        <charset val="1"/>
      </rPr>
      <t xml:space="preserve">1-2-3</t>
    </r>
  </si>
  <si>
    <t xml:space="preserve">電話番号</t>
  </si>
  <si>
    <t xml:space="preserve">03-0000-0000</t>
  </si>
  <si>
    <r>
      <rPr>
        <sz val="10"/>
        <color rgb="FF000000"/>
        <rFont val="Noto Sans CJK SC"/>
        <family val="2"/>
      </rPr>
      <t xml:space="preserve">登録番号（</t>
    </r>
    <r>
      <rPr>
        <sz val="10"/>
        <color rgb="FF000000"/>
        <rFont val="游ゴシック"/>
        <family val="0"/>
        <charset val="1"/>
      </rPr>
      <t xml:space="preserve">T+13</t>
    </r>
    <r>
      <rPr>
        <sz val="10"/>
        <color rgb="FF000000"/>
        <rFont val="Noto Sans CJK SC"/>
        <family val="2"/>
      </rPr>
      <t xml:space="preserve">桁）</t>
    </r>
  </si>
  <si>
    <t xml:space="preserve">T1234567890123</t>
  </si>
  <si>
    <r>
      <rPr>
        <b val="true"/>
        <sz val="11"/>
        <color rgb="FF000000"/>
        <rFont val="Noto Sans CJK SC"/>
        <family val="2"/>
      </rPr>
      <t xml:space="preserve">② 振込先（最初に</t>
    </r>
    <r>
      <rPr>
        <b val="true"/>
        <sz val="11"/>
        <color rgb="FF000000"/>
        <rFont val="游ゴシック"/>
        <family val="0"/>
        <charset val="1"/>
      </rPr>
      <t xml:space="preserve">1</t>
    </r>
    <r>
      <rPr>
        <b val="true"/>
        <sz val="11"/>
        <color rgb="FF000000"/>
        <rFont val="Noto Sans CJK SC"/>
        <family val="2"/>
      </rPr>
      <t xml:space="preserve">回）</t>
    </r>
  </si>
  <si>
    <t xml:space="preserve">銀行名</t>
  </si>
  <si>
    <t xml:space="preserve">〇〇銀行</t>
  </si>
  <si>
    <t xml:space="preserve">支店名</t>
  </si>
  <si>
    <t xml:space="preserve">△△支店</t>
  </si>
  <si>
    <t xml:space="preserve">口座種別</t>
  </si>
  <si>
    <t xml:space="preserve">普通</t>
  </si>
  <si>
    <t xml:space="preserve">口座番号</t>
  </si>
  <si>
    <t xml:space="preserve">1234567</t>
  </si>
  <si>
    <t xml:space="preserve">口座名義（カナ）</t>
  </si>
  <si>
    <t xml:space="preserve">ミドリデンキコウジ（カ</t>
  </si>
  <si>
    <t xml:space="preserve">③ 請求先・請求情報（毎回）</t>
  </si>
  <si>
    <t xml:space="preserve">請求先（会社名）</t>
  </si>
  <si>
    <t xml:space="preserve">青空建設 株式会社</t>
  </si>
  <si>
    <t xml:space="preserve">敬称</t>
  </si>
  <si>
    <t xml:space="preserve">御中</t>
  </si>
  <si>
    <t xml:space="preserve">請求番号</t>
  </si>
  <si>
    <t xml:space="preserve">2026-0930-01</t>
  </si>
  <si>
    <t xml:space="preserve">請求日</t>
  </si>
  <si>
    <t xml:space="preserve">お支払期日</t>
  </si>
  <si>
    <t xml:space="preserve">④ 工事情報（毎回）</t>
  </si>
  <si>
    <t xml:space="preserve">工事名</t>
  </si>
  <si>
    <t xml:space="preserve">（仮称）青空ビル新築工事 電気設備工事</t>
  </si>
  <si>
    <t xml:space="preserve">工事場所</t>
  </si>
  <si>
    <r>
      <rPr>
        <sz val="10"/>
        <color rgb="FF000000"/>
        <rFont val="Noto Sans CJK SC"/>
        <family val="2"/>
      </rPr>
      <t xml:space="preserve">東京都〇〇区△△町</t>
    </r>
    <r>
      <rPr>
        <sz val="10"/>
        <color rgb="FF000000"/>
        <rFont val="游ゴシック"/>
        <family val="0"/>
        <charset val="1"/>
      </rPr>
      <t xml:space="preserve">4-5-6</t>
    </r>
  </si>
  <si>
    <t xml:space="preserve">工期（着工）</t>
  </si>
  <si>
    <t xml:space="preserve">工期（完了）</t>
  </si>
  <si>
    <t xml:space="preserve">注文書番号</t>
  </si>
  <si>
    <t xml:space="preserve">AZ-2026-0158</t>
  </si>
  <si>
    <t xml:space="preserve">⑤ 計算設定</t>
  </si>
  <si>
    <t xml:space="preserve">消費税率</t>
  </si>
  <si>
    <t xml:space="preserve">消費税の端数処理</t>
  </si>
  <si>
    <t xml:space="preserve">切り捨て</t>
  </si>
  <si>
    <r>
      <rPr>
        <b val="true"/>
        <sz val="11"/>
        <color rgb="FF000000"/>
        <rFont val="Noto Sans CJK SC"/>
        <family val="2"/>
      </rPr>
      <t xml:space="preserve">⑥ 明細（最大</t>
    </r>
    <r>
      <rPr>
        <b val="true"/>
        <sz val="11"/>
        <color rgb="FF000000"/>
        <rFont val="游ゴシック"/>
        <family val="0"/>
        <charset val="1"/>
      </rPr>
      <t xml:space="preserve">10</t>
    </r>
    <r>
      <rPr>
        <b val="true"/>
        <sz val="11"/>
        <color rgb="FF000000"/>
        <rFont val="Noto Sans CJK SC"/>
        <family val="2"/>
      </rPr>
      <t xml:space="preserve">行）</t>
    </r>
  </si>
  <si>
    <t xml:space="preserve">No.</t>
  </si>
  <si>
    <t xml:space="preserve">品名・工事内容</t>
  </si>
  <si>
    <t xml:space="preserve">数量</t>
  </si>
  <si>
    <t xml:space="preserve">単位</t>
  </si>
  <si>
    <t xml:space="preserve">単価</t>
  </si>
  <si>
    <t xml:space="preserve">金額（自動）</t>
  </si>
  <si>
    <t xml:space="preserve">幹線設備工事</t>
  </si>
  <si>
    <t xml:space="preserve">式</t>
  </si>
  <si>
    <t xml:space="preserve">電灯コンセント設備工事</t>
  </si>
  <si>
    <t xml:space="preserve">照明器具取付工事</t>
  </si>
  <si>
    <t xml:space="preserve">台</t>
  </si>
  <si>
    <t xml:space="preserve">弱電設備工事（配管配線）</t>
  </si>
  <si>
    <t xml:space="preserve">諸経費</t>
  </si>
  <si>
    <t xml:space="preserve">法定福利費（事業主負担分）</t>
  </si>
  <si>
    <t xml:space="preserve">※法定福利費を明示しない場合は空欄にしてください（請求書の行ごと空欄になります）。</t>
  </si>
  <si>
    <t xml:space="preserve">⑦ 備考</t>
  </si>
  <si>
    <t xml:space="preserve">工事完了に伴い、上記のとおりご請求申し上げます。</t>
  </si>
  <si>
    <t xml:space="preserve">請　求　書</t>
  </si>
  <si>
    <t xml:space="preserve">下記のとおりご請求申し上げます。</t>
  </si>
  <si>
    <t xml:space="preserve">工期</t>
  </si>
  <si>
    <t xml:space="preserve">ご請求金額（税込）</t>
  </si>
  <si>
    <t xml:space="preserve">金額</t>
  </si>
  <si>
    <t xml:space="preserve">【税率ごとの内訳】</t>
  </si>
  <si>
    <t xml:space="preserve">小計（税抜）</t>
  </si>
  <si>
    <r>
      <rPr>
        <b val="true"/>
        <sz val="11.5"/>
        <color rgb="FF000000"/>
        <rFont val="Noto Sans CJK SC"/>
        <family val="2"/>
      </rPr>
      <t xml:space="preserve">消費税（</t>
    </r>
    <r>
      <rPr>
        <b val="true"/>
        <sz val="11.5"/>
        <color rgb="FF000000"/>
        <rFont val="游ゴシック"/>
        <family val="0"/>
        <charset val="1"/>
      </rPr>
      <t xml:space="preserve">10%</t>
    </r>
    <r>
      <rPr>
        <b val="true"/>
        <sz val="11.5"/>
        <color rgb="FF000000"/>
        <rFont val="Noto Sans CJK SC"/>
        <family val="2"/>
      </rPr>
      <t xml:space="preserve">）</t>
    </r>
  </si>
  <si>
    <t xml:space="preserve">合計（税込）</t>
  </si>
  <si>
    <t xml:space="preserve">お振込先</t>
  </si>
  <si>
    <t xml:space="preserve">※振込手数料は貴社にてご負担くださいますようお願い申し上げます。</t>
  </si>
  <si>
    <t xml:space="preserve">備考</t>
  </si>
</sst>
</file>

<file path=xl/styles.xml><?xml version="1.0" encoding="utf-8"?>
<styleSheet xmlns="http://schemas.openxmlformats.org/spreadsheetml/2006/main">
  <numFmts count="6">
    <numFmt numFmtId="164" formatCode="General"/>
    <numFmt numFmtId="165" formatCode="yyyy\年m\月d\日"/>
    <numFmt numFmtId="166" formatCode="0%"/>
    <numFmt numFmtId="167" formatCode="#,##0;\-#,##0;&quot;&quot;"/>
    <numFmt numFmtId="168" formatCode="\¥#,##0"/>
    <numFmt numFmtId="169" formatCode="General"/>
  </numFmts>
  <fonts count="28">
    <font>
      <sz val="11"/>
      <color theme="1"/>
      <name val="Calibri"/>
      <family val="2"/>
      <charset val="1"/>
    </font>
    <font>
      <sz val="10"/>
      <name val="Arial"/>
      <family val="0"/>
    </font>
    <font>
      <sz val="10"/>
      <name val="Arial"/>
      <family val="0"/>
    </font>
    <font>
      <sz val="10"/>
      <name val="Arial"/>
      <family val="0"/>
    </font>
    <font>
      <b val="true"/>
      <sz val="14"/>
      <color rgb="FF000000"/>
      <name val="Noto Sans CJK SC"/>
      <family val="2"/>
    </font>
    <font>
      <sz val="9"/>
      <color rgb="FFC00000"/>
      <name val="Noto Sans CJK SC"/>
      <family val="2"/>
    </font>
    <font>
      <sz val="9"/>
      <color rgb="FF595959"/>
      <name val="Noto Sans CJK SC"/>
      <family val="2"/>
    </font>
    <font>
      <sz val="9"/>
      <color rgb="FF595959"/>
      <name val="游ゴシック"/>
      <family val="0"/>
      <charset val="1"/>
    </font>
    <font>
      <b val="true"/>
      <sz val="11"/>
      <color rgb="FF000000"/>
      <name val="Noto Sans CJK SC"/>
      <family val="2"/>
    </font>
    <font>
      <b val="true"/>
      <sz val="11"/>
      <color rgb="FF000000"/>
      <name val="游ゴシック"/>
      <family val="0"/>
      <charset val="1"/>
    </font>
    <font>
      <sz val="10"/>
      <color rgb="FF000000"/>
      <name val="Noto Sans CJK SC"/>
      <family val="2"/>
    </font>
    <font>
      <sz val="10"/>
      <color rgb="FF000000"/>
      <name val="游ゴシック"/>
      <family val="0"/>
      <charset val="1"/>
    </font>
    <font>
      <b val="true"/>
      <sz val="10"/>
      <color rgb="FF000000"/>
      <name val="游ゴシック"/>
      <family val="0"/>
      <charset val="1"/>
    </font>
    <font>
      <b val="true"/>
      <sz val="10"/>
      <color rgb="FF000000"/>
      <name val="Noto Sans CJK SC"/>
      <family val="2"/>
    </font>
    <font>
      <sz val="8"/>
      <color rgb="FF595959"/>
      <name val="Noto Sans CJK SC"/>
      <family val="2"/>
    </font>
    <font>
      <b val="true"/>
      <sz val="20"/>
      <color rgb="FF000000"/>
      <name val="Noto Sans CJK SC"/>
      <family val="2"/>
    </font>
    <font>
      <sz val="10.5"/>
      <color rgb="FF000000"/>
      <name val="Noto Sans CJK SC"/>
      <family val="2"/>
    </font>
    <font>
      <sz val="10.5"/>
      <color rgb="FF000000"/>
      <name val="游ゴシック"/>
      <family val="0"/>
      <charset val="1"/>
    </font>
    <font>
      <sz val="11.5"/>
      <color rgb="FF000000"/>
      <name val="Noto Sans CJK SC"/>
      <family val="2"/>
    </font>
    <font>
      <b val="true"/>
      <sz val="12.5"/>
      <color rgb="FF000000"/>
      <name val="Noto Sans CJK SC"/>
      <family val="2"/>
    </font>
    <font>
      <b val="true"/>
      <sz val="10.5"/>
      <color rgb="FF000000"/>
      <name val="Noto Sans CJK SC"/>
      <family val="2"/>
    </font>
    <font>
      <b val="true"/>
      <sz val="13.5"/>
      <color rgb="FF000000"/>
      <name val="Noto Sans CJK SC"/>
      <family val="2"/>
    </font>
    <font>
      <b val="true"/>
      <sz val="16"/>
      <color rgb="FF000000"/>
      <name val="游ゴシック"/>
      <family val="0"/>
      <charset val="1"/>
    </font>
    <font>
      <b val="true"/>
      <sz val="10.5"/>
      <color rgb="FF000000"/>
      <name val="游ゴシック"/>
      <family val="0"/>
      <charset val="1"/>
    </font>
    <font>
      <b val="true"/>
      <sz val="11.5"/>
      <color rgb="FF000000"/>
      <name val="Noto Sans CJK SC"/>
      <family val="2"/>
    </font>
    <font>
      <sz val="11.5"/>
      <color rgb="FF000000"/>
      <name val="游ゴシック"/>
      <family val="0"/>
      <charset val="1"/>
    </font>
    <font>
      <b val="true"/>
      <sz val="11.5"/>
      <color rgb="FF000000"/>
      <name val="游ゴシック"/>
      <family val="0"/>
      <charset val="1"/>
    </font>
    <font>
      <sz val="9.5"/>
      <color rgb="FF595959"/>
      <name val="Noto Sans CJK SC"/>
      <family val="2"/>
    </font>
  </fonts>
  <fills count="5">
    <fill>
      <patternFill patternType="none"/>
    </fill>
    <fill>
      <patternFill patternType="gray125"/>
    </fill>
    <fill>
      <patternFill patternType="solid">
        <fgColor rgb="FFD9E1F2"/>
        <bgColor rgb="FFE7E6E6"/>
      </patternFill>
    </fill>
    <fill>
      <patternFill patternType="solid">
        <fgColor rgb="FFE7E6E6"/>
        <bgColor rgb="FFD9E1F2"/>
      </patternFill>
    </fill>
    <fill>
      <patternFill patternType="solid">
        <fgColor rgb="FFFFF2CC"/>
        <bgColor rgb="FFE7E6E6"/>
      </patternFill>
    </fill>
  </fills>
  <borders count="3">
    <border diagonalUp="false" diagonalDown="false">
      <left/>
      <right/>
      <top/>
      <bottom/>
      <diagonal/>
    </border>
    <border diagonalUp="false" diagonalDown="false">
      <left style="thin">
        <color rgb="FF808080"/>
      </left>
      <right style="thin">
        <color rgb="FF808080"/>
      </right>
      <top style="thin">
        <color rgb="FF808080"/>
      </top>
      <bottom style="thin">
        <color rgb="FF808080"/>
      </bottom>
      <diagonal/>
    </border>
    <border diagonalUp="false" diagonalDown="false">
      <left/>
      <right/>
      <top/>
      <bottom style="mediu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left" vertical="center" textRotation="0" wrapText="false" indent="0" shrinkToFit="false"/>
      <protection locked="true" hidden="false"/>
    </xf>
    <xf numFmtId="164" fontId="5" fillId="0" borderId="0" xfId="0" applyFont="true" applyBorder="false" applyAlignment="true" applyProtection="false">
      <alignment horizontal="left" vertical="center" textRotation="0" wrapText="false" indent="0" shrinkToFit="false"/>
      <protection locked="true" hidden="false"/>
    </xf>
    <xf numFmtId="164" fontId="6" fillId="0" borderId="0" xfId="0" applyFont="true" applyBorder="false" applyAlignment="true" applyProtection="false">
      <alignment horizontal="left" vertical="center" textRotation="0" wrapText="false" indent="0" shrinkToFit="false"/>
      <protection locked="true" hidden="false"/>
    </xf>
    <xf numFmtId="164" fontId="8" fillId="2" borderId="1" xfId="0" applyFont="true" applyBorder="true" applyAlignment="true" applyProtection="false">
      <alignment horizontal="left" vertical="center" textRotation="0" wrapText="false" indent="0" shrinkToFit="false"/>
      <protection locked="true" hidden="false"/>
    </xf>
    <xf numFmtId="164" fontId="10" fillId="3" borderId="1" xfId="0" applyFont="true" applyBorder="true" applyAlignment="true" applyProtection="false">
      <alignment horizontal="left" vertical="center" textRotation="0" wrapText="false" indent="0" shrinkToFit="false"/>
      <protection locked="true" hidden="false"/>
    </xf>
    <xf numFmtId="164" fontId="10" fillId="4" borderId="1" xfId="0" applyFont="true" applyBorder="true" applyAlignment="true" applyProtection="false">
      <alignment horizontal="left" vertical="center" textRotation="0" wrapText="false" indent="0" shrinkToFit="false"/>
      <protection locked="true" hidden="false"/>
    </xf>
    <xf numFmtId="164" fontId="11" fillId="4" borderId="1" xfId="0" applyFont="true" applyBorder="true" applyAlignment="true" applyProtection="false">
      <alignment horizontal="left" vertical="center" textRotation="0" wrapText="false" indent="0" shrinkToFit="false"/>
      <protection locked="true" hidden="false"/>
    </xf>
    <xf numFmtId="165" fontId="11" fillId="4" borderId="1" xfId="0" applyFont="true" applyBorder="true" applyAlignment="true" applyProtection="false">
      <alignment horizontal="left" vertical="center" textRotation="0" wrapText="false" indent="0" shrinkToFit="false"/>
      <protection locked="true" hidden="false"/>
    </xf>
    <xf numFmtId="166" fontId="11" fillId="0" borderId="1" xfId="0" applyFont="true" applyBorder="true" applyAlignment="true" applyProtection="false">
      <alignment horizontal="left" vertical="center" textRotation="0" wrapText="false" indent="0" shrinkToFit="false"/>
      <protection locked="true" hidden="false"/>
    </xf>
    <xf numFmtId="164" fontId="12" fillId="3" borderId="1" xfId="0" applyFont="true" applyBorder="true" applyAlignment="true" applyProtection="false">
      <alignment horizontal="center" vertical="center" textRotation="0" wrapText="false" indent="0" shrinkToFit="false"/>
      <protection locked="true" hidden="false"/>
    </xf>
    <xf numFmtId="164" fontId="13" fillId="3" borderId="1" xfId="0" applyFont="true" applyBorder="true" applyAlignment="true" applyProtection="false">
      <alignment horizontal="center" vertical="center" textRotation="0" wrapText="false" indent="0" shrinkToFit="false"/>
      <protection locked="true" hidden="false"/>
    </xf>
    <xf numFmtId="164" fontId="11" fillId="0" borderId="1" xfId="0" applyFont="true" applyBorder="true" applyAlignment="true" applyProtection="false">
      <alignment horizontal="center" vertical="center" textRotation="0" wrapText="false" indent="0" shrinkToFit="false"/>
      <protection locked="true" hidden="false"/>
    </xf>
    <xf numFmtId="164" fontId="11" fillId="4" borderId="1" xfId="0" applyFont="true" applyBorder="true" applyAlignment="true" applyProtection="false">
      <alignment horizontal="right" vertical="center" textRotation="0" wrapText="false" indent="0" shrinkToFit="false"/>
      <protection locked="true" hidden="false"/>
    </xf>
    <xf numFmtId="164" fontId="10" fillId="4" borderId="1" xfId="0" applyFont="true" applyBorder="true" applyAlignment="true" applyProtection="false">
      <alignment horizontal="center" vertical="center" textRotation="0" wrapText="false" indent="0" shrinkToFit="false"/>
      <protection locked="true" hidden="false"/>
    </xf>
    <xf numFmtId="167" fontId="11" fillId="4" borderId="1" xfId="0" applyFont="true" applyBorder="true" applyAlignment="true" applyProtection="false">
      <alignment horizontal="right" vertical="center" textRotation="0" wrapText="false" indent="0" shrinkToFit="false"/>
      <protection locked="true" hidden="false"/>
    </xf>
    <xf numFmtId="167" fontId="11" fillId="0" borderId="1" xfId="0" applyFont="true" applyBorder="true" applyAlignment="true" applyProtection="false">
      <alignment horizontal="right" vertical="center" textRotation="0" wrapText="false" indent="0" shrinkToFit="false"/>
      <protection locked="true" hidden="false"/>
    </xf>
    <xf numFmtId="164" fontId="14" fillId="0" borderId="0" xfId="0" applyFont="true" applyBorder="false" applyAlignment="true" applyProtection="false">
      <alignment horizontal="left" vertical="center" textRotation="0" wrapText="false" indent="0" shrinkToFit="false"/>
      <protection locked="true" hidden="false"/>
    </xf>
    <xf numFmtId="164" fontId="10" fillId="4" borderId="1" xfId="0" applyFont="true" applyBorder="true" applyAlignment="true" applyProtection="false">
      <alignment horizontal="left" vertical="top" textRotation="0" wrapText="true" indent="0" shrinkToFit="false"/>
      <protection locked="true" hidden="false"/>
    </xf>
    <xf numFmtId="164" fontId="15" fillId="0" borderId="0" xfId="0" applyFont="true" applyBorder="true" applyAlignment="true" applyProtection="false">
      <alignment horizontal="center" vertical="center" textRotation="0" wrapText="false" indent="0" shrinkToFit="false"/>
      <protection locked="true" hidden="false"/>
    </xf>
    <xf numFmtId="164" fontId="16" fillId="0" borderId="0" xfId="0" applyFont="true" applyBorder="false" applyAlignment="true" applyProtection="false">
      <alignment horizontal="right" vertical="center" textRotation="0" wrapText="false" indent="0" shrinkToFit="false"/>
      <protection locked="true" hidden="false"/>
    </xf>
    <xf numFmtId="164" fontId="17" fillId="0" borderId="0" xfId="0" applyFont="true" applyBorder="true" applyAlignment="true" applyProtection="false">
      <alignment horizontal="left" vertical="center" textRotation="0" wrapText="false" indent="0" shrinkToFit="false"/>
      <protection locked="true" hidden="false"/>
    </xf>
    <xf numFmtId="164" fontId="4" fillId="0" borderId="2" xfId="0" applyFont="true" applyBorder="true" applyAlignment="true" applyProtection="false">
      <alignment horizontal="left" vertical="center" textRotation="0" wrapText="false" indent="0" shrinkToFit="false"/>
      <protection locked="true" hidden="false"/>
    </xf>
    <xf numFmtId="165" fontId="17" fillId="0" borderId="0" xfId="0" applyFont="true" applyBorder="true" applyAlignment="true" applyProtection="false">
      <alignment horizontal="left" vertical="center" textRotation="0" wrapText="false" indent="0" shrinkToFit="false"/>
      <protection locked="true" hidden="false"/>
    </xf>
    <xf numFmtId="164" fontId="18" fillId="0" borderId="0" xfId="0" applyFont="true" applyBorder="false" applyAlignment="true" applyProtection="false">
      <alignment horizontal="left" vertical="center" textRotation="0" wrapText="false" indent="0" shrinkToFit="false"/>
      <protection locked="true" hidden="false"/>
    </xf>
    <xf numFmtId="164" fontId="19" fillId="0" borderId="0" xfId="0" applyFont="true" applyBorder="true" applyAlignment="true" applyProtection="false">
      <alignment horizontal="left" vertical="center" textRotation="0" wrapText="false" indent="0" shrinkToFit="false"/>
      <protection locked="true" hidden="false"/>
    </xf>
    <xf numFmtId="164" fontId="16" fillId="0" borderId="0" xfId="0" applyFont="true" applyBorder="true" applyAlignment="true" applyProtection="false">
      <alignment horizontal="left" vertical="center" textRotation="0" wrapText="false" indent="0" shrinkToFit="false"/>
      <protection locked="true" hidden="false"/>
    </xf>
    <xf numFmtId="164" fontId="20" fillId="3" borderId="1" xfId="0" applyFont="true" applyBorder="true" applyAlignment="true" applyProtection="false">
      <alignment horizontal="left" vertical="center" textRotation="0" wrapText="false" indent="0" shrinkToFit="false"/>
      <protection locked="true" hidden="false"/>
    </xf>
    <xf numFmtId="164" fontId="16" fillId="0" borderId="1" xfId="0" applyFont="true" applyBorder="true" applyAlignment="true" applyProtection="false">
      <alignment horizontal="left" vertical="center" textRotation="0" wrapText="false" indent="0" shrinkToFit="false"/>
      <protection locked="true" hidden="false"/>
    </xf>
    <xf numFmtId="165" fontId="17" fillId="0" borderId="1" xfId="0" applyFont="true" applyBorder="true" applyAlignment="true" applyProtection="false">
      <alignment horizontal="left" vertical="center" textRotation="0" wrapText="false" indent="0" shrinkToFit="false"/>
      <protection locked="true" hidden="false"/>
    </xf>
    <xf numFmtId="164" fontId="21" fillId="3" borderId="1" xfId="0" applyFont="true" applyBorder="true" applyAlignment="true" applyProtection="false">
      <alignment horizontal="center" vertical="center" textRotation="0" wrapText="false" indent="0" shrinkToFit="false"/>
      <protection locked="true" hidden="false"/>
    </xf>
    <xf numFmtId="168" fontId="22" fillId="0" borderId="1" xfId="0" applyFont="true" applyBorder="true" applyAlignment="true" applyProtection="false">
      <alignment horizontal="center" vertical="center" textRotation="0" wrapText="false" indent="0" shrinkToFit="false"/>
      <protection locked="true" hidden="false"/>
    </xf>
    <xf numFmtId="164" fontId="23" fillId="2" borderId="1" xfId="0" applyFont="true" applyBorder="true" applyAlignment="true" applyProtection="false">
      <alignment horizontal="center" vertical="center" textRotation="0" wrapText="false" indent="0" shrinkToFit="false"/>
      <protection locked="true" hidden="false"/>
    </xf>
    <xf numFmtId="164" fontId="20" fillId="2" borderId="1" xfId="0" applyFont="true" applyBorder="true" applyAlignment="true" applyProtection="false">
      <alignment horizontal="center" vertical="center" textRotation="0" wrapText="false" indent="0" shrinkToFit="false"/>
      <protection locked="true" hidden="false"/>
    </xf>
    <xf numFmtId="169" fontId="17" fillId="0" borderId="1" xfId="0" applyFont="true" applyBorder="true" applyAlignment="true" applyProtection="false">
      <alignment horizontal="center" vertical="center" textRotation="0" wrapText="false" indent="0" shrinkToFit="false"/>
      <protection locked="true" hidden="false"/>
    </xf>
    <xf numFmtId="169" fontId="17" fillId="0" borderId="1" xfId="0" applyFont="true" applyBorder="true" applyAlignment="true" applyProtection="false">
      <alignment horizontal="right" vertical="center" textRotation="0" wrapText="false" indent="0" shrinkToFit="false"/>
      <protection locked="true" hidden="false"/>
    </xf>
    <xf numFmtId="167" fontId="17" fillId="0" borderId="1" xfId="0" applyFont="true" applyBorder="true" applyAlignment="true" applyProtection="false">
      <alignment horizontal="right" vertical="center" textRotation="0" wrapText="false" indent="0" shrinkToFit="false"/>
      <protection locked="true" hidden="false"/>
    </xf>
    <xf numFmtId="164" fontId="20" fillId="0" borderId="0" xfId="0" applyFont="true" applyBorder="false" applyAlignment="true" applyProtection="false">
      <alignment horizontal="left" vertical="center" textRotation="0" wrapText="false" indent="0" shrinkToFit="false"/>
      <protection locked="true" hidden="false"/>
    </xf>
    <xf numFmtId="164" fontId="24" fillId="3" borderId="1" xfId="0" applyFont="true" applyBorder="true" applyAlignment="true" applyProtection="false">
      <alignment horizontal="left" vertical="center" textRotation="0" wrapText="false" indent="0" shrinkToFit="false"/>
      <protection locked="true" hidden="false"/>
    </xf>
    <xf numFmtId="167" fontId="25" fillId="0" borderId="1" xfId="0" applyFont="true" applyBorder="true" applyAlignment="true" applyProtection="false">
      <alignment horizontal="right" vertical="center" textRotation="0" wrapText="false" indent="0" shrinkToFit="false"/>
      <protection locked="true" hidden="false"/>
    </xf>
    <xf numFmtId="164" fontId="27" fillId="0" borderId="0" xfId="0" applyFont="true" applyBorder="true" applyAlignment="true" applyProtection="false">
      <alignment horizontal="left" vertical="center" textRotation="0" wrapText="false" indent="0" shrinkToFit="false"/>
      <protection locked="true" hidden="false"/>
    </xf>
    <xf numFmtId="167" fontId="26" fillId="0" borderId="1" xfId="0" applyFont="true" applyBorder="true" applyAlignment="true" applyProtection="false">
      <alignment horizontal="right" vertical="center" textRotation="0" wrapText="false" indent="0" shrinkToFit="false"/>
      <protection locked="true" hidden="false"/>
    </xf>
    <xf numFmtId="164" fontId="18" fillId="0" borderId="1" xfId="0" applyFont="true" applyBorder="true" applyAlignment="true" applyProtection="false">
      <alignment horizontal="left" vertical="center" textRotation="0" wrapText="false" indent="0" shrinkToFit="false"/>
      <protection locked="true" hidden="false"/>
    </xf>
    <xf numFmtId="164" fontId="16" fillId="0" borderId="1" xfId="0" applyFont="true" applyBorder="true" applyAlignment="true" applyProtection="false">
      <alignment horizontal="left"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E7E6E6"/>
      <rgbColor rgb="FFC0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G56"/>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30"/>
    <col collapsed="false" customWidth="true" hidden="false" outlineLevel="0" max="3" min="3" style="0" width="34"/>
    <col collapsed="false" customWidth="true" hidden="false" outlineLevel="0" max="5" min="4" style="0" width="10"/>
    <col collapsed="false" customWidth="true" hidden="false" outlineLevel="0" max="7" min="6" style="0" width="14"/>
  </cols>
  <sheetData>
    <row r="1" customFormat="false" ht="17.35" hidden="false" customHeight="false" outlineLevel="0" collapsed="false">
      <c r="B1" s="1" t="s">
        <v>0</v>
      </c>
    </row>
    <row r="2" customFormat="false" ht="15" hidden="false" customHeight="false" outlineLevel="0" collapsed="false">
      <c r="B2" s="2" t="s">
        <v>1</v>
      </c>
    </row>
    <row r="3" customFormat="false" ht="15" hidden="false" customHeight="false" outlineLevel="0" collapsed="false">
      <c r="B3" s="3" t="s">
        <v>2</v>
      </c>
    </row>
    <row r="5" customFormat="false" ht="17.15" hidden="false" customHeight="false" outlineLevel="0" collapsed="false">
      <c r="B5" s="4" t="s">
        <v>3</v>
      </c>
      <c r="C5" s="4"/>
    </row>
    <row r="6" customFormat="false" ht="15" hidden="false" customHeight="false" outlineLevel="0" collapsed="false">
      <c r="B6" s="5" t="s">
        <v>4</v>
      </c>
      <c r="C6" s="6" t="s">
        <v>5</v>
      </c>
    </row>
    <row r="7" customFormat="false" ht="15" hidden="false" customHeight="false" outlineLevel="0" collapsed="false">
      <c r="B7" s="5" t="s">
        <v>6</v>
      </c>
      <c r="C7" s="6" t="s">
        <v>7</v>
      </c>
    </row>
    <row r="8" customFormat="false" ht="15" hidden="false" customHeight="false" outlineLevel="0" collapsed="false">
      <c r="B8" s="5" t="s">
        <v>8</v>
      </c>
      <c r="C8" s="7" t="s">
        <v>9</v>
      </c>
    </row>
    <row r="9" customFormat="false" ht="15" hidden="false" customHeight="false" outlineLevel="0" collapsed="false">
      <c r="B9" s="5" t="s">
        <v>10</v>
      </c>
      <c r="C9" s="6" t="s">
        <v>11</v>
      </c>
    </row>
    <row r="10" customFormat="false" ht="15" hidden="false" customHeight="false" outlineLevel="0" collapsed="false">
      <c r="B10" s="5" t="s">
        <v>12</v>
      </c>
      <c r="C10" s="7" t="s">
        <v>13</v>
      </c>
    </row>
    <row r="11" customFormat="false" ht="15" hidden="false" customHeight="false" outlineLevel="0" collapsed="false">
      <c r="B11" s="5" t="s">
        <v>14</v>
      </c>
      <c r="C11" s="7" t="s">
        <v>15</v>
      </c>
    </row>
    <row r="13" customFormat="false" ht="17.15" hidden="false" customHeight="false" outlineLevel="0" collapsed="false">
      <c r="B13" s="4" t="s">
        <v>16</v>
      </c>
      <c r="C13" s="4"/>
    </row>
    <row r="14" customFormat="false" ht="15" hidden="false" customHeight="false" outlineLevel="0" collapsed="false">
      <c r="B14" s="5" t="s">
        <v>17</v>
      </c>
      <c r="C14" s="6" t="s">
        <v>18</v>
      </c>
    </row>
    <row r="15" customFormat="false" ht="15" hidden="false" customHeight="false" outlineLevel="0" collapsed="false">
      <c r="B15" s="5" t="s">
        <v>19</v>
      </c>
      <c r="C15" s="6" t="s">
        <v>20</v>
      </c>
    </row>
    <row r="16" customFormat="false" ht="15" hidden="false" customHeight="false" outlineLevel="0" collapsed="false">
      <c r="B16" s="5" t="s">
        <v>21</v>
      </c>
      <c r="C16" s="6" t="s">
        <v>22</v>
      </c>
    </row>
    <row r="17" customFormat="false" ht="15" hidden="false" customHeight="false" outlineLevel="0" collapsed="false">
      <c r="B17" s="5" t="s">
        <v>23</v>
      </c>
      <c r="C17" s="7" t="s">
        <v>24</v>
      </c>
    </row>
    <row r="18" customFormat="false" ht="15" hidden="false" customHeight="false" outlineLevel="0" collapsed="false">
      <c r="B18" s="5" t="s">
        <v>25</v>
      </c>
      <c r="C18" s="6" t="s">
        <v>26</v>
      </c>
    </row>
    <row r="20" customFormat="false" ht="15" hidden="false" customHeight="false" outlineLevel="0" collapsed="false">
      <c r="B20" s="4" t="s">
        <v>27</v>
      </c>
      <c r="C20" s="4"/>
    </row>
    <row r="21" customFormat="false" ht="15" hidden="false" customHeight="false" outlineLevel="0" collapsed="false">
      <c r="B21" s="5" t="s">
        <v>28</v>
      </c>
      <c r="C21" s="6" t="s">
        <v>29</v>
      </c>
    </row>
    <row r="22" customFormat="false" ht="15" hidden="false" customHeight="false" outlineLevel="0" collapsed="false">
      <c r="B22" s="5" t="s">
        <v>30</v>
      </c>
      <c r="C22" s="6" t="s">
        <v>31</v>
      </c>
    </row>
    <row r="23" customFormat="false" ht="15" hidden="false" customHeight="false" outlineLevel="0" collapsed="false">
      <c r="B23" s="5" t="s">
        <v>32</v>
      </c>
      <c r="C23" s="7" t="s">
        <v>33</v>
      </c>
    </row>
    <row r="24" customFormat="false" ht="15" hidden="false" customHeight="false" outlineLevel="0" collapsed="false">
      <c r="B24" s="5" t="s">
        <v>34</v>
      </c>
      <c r="C24" s="8" t="n">
        <v>46295</v>
      </c>
    </row>
    <row r="25" customFormat="false" ht="15" hidden="false" customHeight="false" outlineLevel="0" collapsed="false">
      <c r="B25" s="5" t="s">
        <v>35</v>
      </c>
      <c r="C25" s="8" t="n">
        <v>46326</v>
      </c>
    </row>
    <row r="27" customFormat="false" ht="15" hidden="false" customHeight="false" outlineLevel="0" collapsed="false">
      <c r="B27" s="4" t="s">
        <v>36</v>
      </c>
      <c r="C27" s="4"/>
    </row>
    <row r="28" customFormat="false" ht="15" hidden="false" customHeight="false" outlineLevel="0" collapsed="false">
      <c r="B28" s="5" t="s">
        <v>37</v>
      </c>
      <c r="C28" s="6" t="s">
        <v>38</v>
      </c>
    </row>
    <row r="29" customFormat="false" ht="15" hidden="false" customHeight="false" outlineLevel="0" collapsed="false">
      <c r="B29" s="5" t="s">
        <v>39</v>
      </c>
      <c r="C29" s="6" t="s">
        <v>40</v>
      </c>
    </row>
    <row r="30" customFormat="false" ht="15" hidden="false" customHeight="false" outlineLevel="0" collapsed="false">
      <c r="B30" s="5" t="s">
        <v>41</v>
      </c>
      <c r="C30" s="8" t="n">
        <v>46204</v>
      </c>
    </row>
    <row r="31" customFormat="false" ht="15" hidden="false" customHeight="false" outlineLevel="0" collapsed="false">
      <c r="B31" s="5" t="s">
        <v>42</v>
      </c>
      <c r="C31" s="8" t="n">
        <v>46285</v>
      </c>
    </row>
    <row r="32" customFormat="false" ht="15" hidden="false" customHeight="false" outlineLevel="0" collapsed="false">
      <c r="B32" s="5" t="s">
        <v>43</v>
      </c>
      <c r="C32" s="7" t="s">
        <v>44</v>
      </c>
    </row>
    <row r="34" customFormat="false" ht="15" hidden="false" customHeight="false" outlineLevel="0" collapsed="false">
      <c r="B34" s="4" t="s">
        <v>45</v>
      </c>
      <c r="C34" s="4"/>
    </row>
    <row r="35" customFormat="false" ht="15" hidden="false" customHeight="false" outlineLevel="0" collapsed="false">
      <c r="B35" s="5" t="s">
        <v>46</v>
      </c>
      <c r="C35" s="9" t="n">
        <v>0.1</v>
      </c>
    </row>
    <row r="36" customFormat="false" ht="15" hidden="false" customHeight="false" outlineLevel="0" collapsed="false">
      <c r="B36" s="5" t="s">
        <v>47</v>
      </c>
      <c r="C36" s="6" t="s">
        <v>48</v>
      </c>
    </row>
    <row r="38" customFormat="false" ht="17.15" hidden="false" customHeight="false" outlineLevel="0" collapsed="false">
      <c r="B38" s="4" t="s">
        <v>49</v>
      </c>
      <c r="C38" s="4"/>
      <c r="D38" s="4"/>
      <c r="E38" s="4"/>
      <c r="F38" s="4"/>
      <c r="G38" s="4"/>
    </row>
    <row r="39" customFormat="false" ht="15" hidden="false" customHeight="false" outlineLevel="0" collapsed="false">
      <c r="B39" s="10" t="s">
        <v>50</v>
      </c>
      <c r="C39" s="11" t="s">
        <v>51</v>
      </c>
      <c r="D39" s="11" t="s">
        <v>52</v>
      </c>
      <c r="E39" s="11" t="s">
        <v>53</v>
      </c>
      <c r="F39" s="11" t="s">
        <v>54</v>
      </c>
      <c r="G39" s="11" t="s">
        <v>55</v>
      </c>
    </row>
    <row r="40" customFormat="false" ht="15" hidden="false" customHeight="false" outlineLevel="0" collapsed="false">
      <c r="B40" s="12" t="n">
        <v>1</v>
      </c>
      <c r="C40" s="6" t="s">
        <v>56</v>
      </c>
      <c r="D40" s="13" t="n">
        <v>1</v>
      </c>
      <c r="E40" s="14" t="s">
        <v>57</v>
      </c>
      <c r="F40" s="15" t="n">
        <v>680000</v>
      </c>
      <c r="G40" s="16" t="n">
        <f aca="false">IF(OR(D40="",F40=""),"",D40*F40)</f>
        <v>680000</v>
      </c>
    </row>
    <row r="41" customFormat="false" ht="15" hidden="false" customHeight="false" outlineLevel="0" collapsed="false">
      <c r="B41" s="12" t="n">
        <v>2</v>
      </c>
      <c r="C41" s="6" t="s">
        <v>58</v>
      </c>
      <c r="D41" s="13" t="n">
        <v>1</v>
      </c>
      <c r="E41" s="14" t="s">
        <v>57</v>
      </c>
      <c r="F41" s="15" t="n">
        <v>920000</v>
      </c>
      <c r="G41" s="16" t="n">
        <f aca="false">IF(OR(D41="",F41=""),"",D41*F41)</f>
        <v>920000</v>
      </c>
    </row>
    <row r="42" customFormat="false" ht="15" hidden="false" customHeight="false" outlineLevel="0" collapsed="false">
      <c r="B42" s="12" t="n">
        <v>3</v>
      </c>
      <c r="C42" s="6" t="s">
        <v>59</v>
      </c>
      <c r="D42" s="13" t="n">
        <v>48</v>
      </c>
      <c r="E42" s="14" t="s">
        <v>60</v>
      </c>
      <c r="F42" s="15" t="n">
        <v>4500</v>
      </c>
      <c r="G42" s="16" t="n">
        <f aca="false">IF(OR(D42="",F42=""),"",D42*F42)</f>
        <v>216000</v>
      </c>
    </row>
    <row r="43" customFormat="false" ht="15" hidden="false" customHeight="false" outlineLevel="0" collapsed="false">
      <c r="B43" s="12" t="n">
        <v>4</v>
      </c>
      <c r="C43" s="6" t="s">
        <v>61</v>
      </c>
      <c r="D43" s="13" t="n">
        <v>1</v>
      </c>
      <c r="E43" s="14" t="s">
        <v>57</v>
      </c>
      <c r="F43" s="15" t="n">
        <v>350000</v>
      </c>
      <c r="G43" s="16" t="n">
        <f aca="false">IF(OR(D43="",F43=""),"",D43*F43)</f>
        <v>350000</v>
      </c>
    </row>
    <row r="44" customFormat="false" ht="15" hidden="false" customHeight="false" outlineLevel="0" collapsed="false">
      <c r="B44" s="12" t="n">
        <v>5</v>
      </c>
      <c r="C44" s="6" t="s">
        <v>62</v>
      </c>
      <c r="D44" s="13" t="n">
        <v>1</v>
      </c>
      <c r="E44" s="14" t="s">
        <v>57</v>
      </c>
      <c r="F44" s="15" t="n">
        <v>120000</v>
      </c>
      <c r="G44" s="16" t="n">
        <f aca="false">IF(OR(D44="",F44=""),"",D44*F44)</f>
        <v>120000</v>
      </c>
    </row>
    <row r="45" customFormat="false" ht="15" hidden="false" customHeight="false" outlineLevel="0" collapsed="false">
      <c r="B45" s="12" t="n">
        <v>6</v>
      </c>
      <c r="C45" s="6"/>
      <c r="D45" s="13"/>
      <c r="E45" s="14"/>
      <c r="F45" s="15"/>
      <c r="G45" s="16" t="str">
        <f aca="false">IF(OR(D45="",F45=""),"",D45*F45)</f>
        <v/>
      </c>
    </row>
    <row r="46" customFormat="false" ht="15" hidden="false" customHeight="false" outlineLevel="0" collapsed="false">
      <c r="B46" s="12" t="n">
        <v>7</v>
      </c>
      <c r="C46" s="6"/>
      <c r="D46" s="13"/>
      <c r="E46" s="14"/>
      <c r="F46" s="15"/>
      <c r="G46" s="16" t="str">
        <f aca="false">IF(OR(D46="",F46=""),"",D46*F46)</f>
        <v/>
      </c>
    </row>
    <row r="47" customFormat="false" ht="15" hidden="false" customHeight="false" outlineLevel="0" collapsed="false">
      <c r="B47" s="12" t="n">
        <v>8</v>
      </c>
      <c r="C47" s="6"/>
      <c r="D47" s="13"/>
      <c r="E47" s="14"/>
      <c r="F47" s="15"/>
      <c r="G47" s="16" t="str">
        <f aca="false">IF(OR(D47="",F47=""),"",D47*F47)</f>
        <v/>
      </c>
    </row>
    <row r="48" customFormat="false" ht="15" hidden="false" customHeight="false" outlineLevel="0" collapsed="false">
      <c r="B48" s="12" t="n">
        <v>9</v>
      </c>
      <c r="C48" s="6"/>
      <c r="D48" s="13"/>
      <c r="E48" s="14"/>
      <c r="F48" s="15"/>
      <c r="G48" s="16" t="str">
        <f aca="false">IF(OR(D48="",F48=""),"",D48*F48)</f>
        <v/>
      </c>
    </row>
    <row r="49" customFormat="false" ht="15" hidden="false" customHeight="false" outlineLevel="0" collapsed="false">
      <c r="B49" s="12" t="n">
        <v>10</v>
      </c>
      <c r="C49" s="6"/>
      <c r="D49" s="13"/>
      <c r="E49" s="14"/>
      <c r="F49" s="15"/>
      <c r="G49" s="16" t="str">
        <f aca="false">IF(OR(D49="",F49=""),"",D49*F49)</f>
        <v/>
      </c>
    </row>
    <row r="50" customFormat="false" ht="15" hidden="false" customHeight="false" outlineLevel="0" collapsed="false">
      <c r="B50" s="5" t="s">
        <v>63</v>
      </c>
      <c r="C50" s="5"/>
      <c r="D50" s="5"/>
      <c r="E50" s="5"/>
      <c r="F50" s="5"/>
      <c r="G50" s="15" t="n">
        <v>98000</v>
      </c>
    </row>
    <row r="51" customFormat="false" ht="15" hidden="false" customHeight="false" outlineLevel="0" collapsed="false">
      <c r="B51" s="17" t="s">
        <v>64</v>
      </c>
    </row>
    <row r="53" customFormat="false" ht="15" hidden="false" customHeight="false" outlineLevel="0" collapsed="false">
      <c r="B53" s="4" t="s">
        <v>65</v>
      </c>
      <c r="C53" s="4"/>
      <c r="D53" s="4"/>
      <c r="E53" s="4"/>
      <c r="F53" s="4"/>
      <c r="G53" s="4"/>
    </row>
    <row r="54" customFormat="false" ht="15" hidden="false" customHeight="true" outlineLevel="0" collapsed="false">
      <c r="B54" s="18" t="s">
        <v>66</v>
      </c>
      <c r="C54" s="18"/>
      <c r="D54" s="18"/>
      <c r="E54" s="18"/>
      <c r="F54" s="18"/>
      <c r="G54" s="18"/>
    </row>
    <row r="55" customFormat="false" ht="15" hidden="false" customHeight="false" outlineLevel="0" collapsed="false">
      <c r="B55" s="18"/>
      <c r="C55" s="18"/>
      <c r="D55" s="18"/>
      <c r="E55" s="18"/>
      <c r="F55" s="18"/>
      <c r="G55" s="18"/>
    </row>
    <row r="56" customFormat="false" ht="15" hidden="false" customHeight="false" outlineLevel="0" collapsed="false">
      <c r="B56" s="18"/>
      <c r="C56" s="18"/>
      <c r="D56" s="18"/>
      <c r="E56" s="18"/>
      <c r="F56" s="18"/>
      <c r="G56" s="18"/>
    </row>
  </sheetData>
  <mergeCells count="9">
    <mergeCell ref="B5:C5"/>
    <mergeCell ref="B13:C13"/>
    <mergeCell ref="B20:C20"/>
    <mergeCell ref="B27:C27"/>
    <mergeCell ref="B34:C34"/>
    <mergeCell ref="B38:G38"/>
    <mergeCell ref="B50:F50"/>
    <mergeCell ref="B53:G53"/>
    <mergeCell ref="B54:G56"/>
  </mergeCells>
  <dataValidations count="1">
    <dataValidation allowBlank="false" errorStyle="stop" operator="between" showDropDown="false" showErrorMessage="false" showInputMessage="false" sqref="C36" type="list">
      <formula1>"切り捨て,四捨五入,切り上げ"</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4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4" min="2" style="0" width="15"/>
    <col collapsed="false" customWidth="true" hidden="false" outlineLevel="0" max="5" min="5" style="0" width="10"/>
    <col collapsed="false" customWidth="true" hidden="false" outlineLevel="0" max="6" min="6" style="0" width="8"/>
    <col collapsed="false" customWidth="true" hidden="false" outlineLevel="0" max="7" min="7" style="0" width="14"/>
    <col collapsed="false" customWidth="true" hidden="false" outlineLevel="0" max="8" min="8" style="0" width="17"/>
  </cols>
  <sheetData>
    <row r="1" customFormat="false" ht="36" hidden="false" customHeight="true" outlineLevel="0" collapsed="false">
      <c r="A1" s="19" t="s">
        <v>67</v>
      </c>
      <c r="B1" s="19"/>
      <c r="C1" s="19"/>
      <c r="D1" s="19"/>
      <c r="E1" s="19"/>
      <c r="F1" s="19"/>
      <c r="G1" s="19"/>
      <c r="H1" s="19"/>
    </row>
    <row r="2" customFormat="false" ht="12" hidden="false" customHeight="true" outlineLevel="0" collapsed="false"/>
    <row r="3" customFormat="false" ht="18.75" hidden="false" customHeight="true" outlineLevel="0" collapsed="false">
      <c r="F3" s="20" t="s">
        <v>32</v>
      </c>
      <c r="G3" s="21" t="str">
        <f aca="false">IF(入力!$C$23="","",入力!$C$23)</f>
        <v>2026-0930-01</v>
      </c>
      <c r="H3" s="21"/>
    </row>
    <row r="4" customFormat="false" ht="25.5" hidden="false" customHeight="true" outlineLevel="0" collapsed="false">
      <c r="A4" s="22" t="str">
        <f aca="false">入力!$C$21&amp;"　"&amp;入力!$C$22</f>
        <v>青空建設 株式会社　御中</v>
      </c>
      <c r="B4" s="22"/>
      <c r="C4" s="22"/>
      <c r="D4" s="22"/>
      <c r="F4" s="20" t="s">
        <v>34</v>
      </c>
      <c r="G4" s="23" t="n">
        <f aca="false">IF(入力!$C$24="","",入力!$C$24)</f>
        <v>46295</v>
      </c>
      <c r="H4" s="23"/>
    </row>
    <row r="5" customFormat="false" ht="12" hidden="false" customHeight="true" outlineLevel="0" collapsed="false"/>
    <row r="6" customFormat="false" ht="18.75" hidden="false" customHeight="true" outlineLevel="0" collapsed="false">
      <c r="A6" s="24" t="s">
        <v>68</v>
      </c>
      <c r="E6" s="25" t="str">
        <f aca="false">IF(入力!$C$6="","",入力!$C$6)</f>
        <v>みどり電気工事 株式会社</v>
      </c>
      <c r="F6" s="25"/>
      <c r="G6" s="25"/>
      <c r="H6" s="25"/>
    </row>
    <row r="7" customFormat="false" ht="18.75" hidden="false" customHeight="true" outlineLevel="0" collapsed="false">
      <c r="E7" s="26" t="str">
        <f aca="false">IF(入力!$C$7="","",入力!$C$7)</f>
        <v>代表取締役　緑川 健</v>
      </c>
      <c r="F7" s="26"/>
      <c r="G7" s="26"/>
      <c r="H7" s="26"/>
    </row>
    <row r="8" customFormat="false" ht="18.75" hidden="false" customHeight="true" outlineLevel="0" collapsed="false">
      <c r="E8" s="26" t="str">
        <f aca="false">IF(入力!$C$8="","","〒"&amp;入力!$C$8)</f>
        <v>〒123-4567</v>
      </c>
      <c r="F8" s="26"/>
      <c r="G8" s="26"/>
      <c r="H8" s="26"/>
    </row>
    <row r="9" customFormat="false" ht="18.75" hidden="false" customHeight="true" outlineLevel="0" collapsed="false">
      <c r="E9" s="26" t="str">
        <f aca="false">IF(入力!$C$9="","",入力!$C$9)</f>
        <v>東京都〇〇区△△町1-2-3</v>
      </c>
      <c r="F9" s="26"/>
      <c r="G9" s="26"/>
      <c r="H9" s="26"/>
    </row>
    <row r="10" customFormat="false" ht="18.75" hidden="false" customHeight="true" outlineLevel="0" collapsed="false">
      <c r="E10" s="26" t="str">
        <f aca="false">IF(入力!$C$10="","","TEL "&amp;入力!$C$10)</f>
        <v>TEL 03-0000-0000</v>
      </c>
      <c r="F10" s="26"/>
      <c r="G10" s="26"/>
      <c r="H10" s="26"/>
    </row>
    <row r="11" customFormat="false" ht="18.75" hidden="false" customHeight="true" outlineLevel="0" collapsed="false">
      <c r="E11" s="26" t="str">
        <f aca="false">IF(入力!$C$11="","","登録番号："&amp;入力!$C$11)</f>
        <v>登録番号：T1234567890123</v>
      </c>
      <c r="F11" s="26"/>
      <c r="G11" s="26"/>
      <c r="H11" s="26"/>
    </row>
    <row r="12" customFormat="false" ht="12" hidden="false" customHeight="true" outlineLevel="0" collapsed="false"/>
    <row r="13" customFormat="false" ht="18.75" hidden="false" customHeight="true" outlineLevel="0" collapsed="false">
      <c r="A13" s="27" t="s">
        <v>37</v>
      </c>
      <c r="B13" s="27"/>
      <c r="C13" s="28" t="str">
        <f aca="false">IF(入力!$C$28="","",入力!$C$28)</f>
        <v>（仮称）青空ビル新築工事 電気設備工事</v>
      </c>
      <c r="D13" s="28"/>
      <c r="E13" s="28"/>
      <c r="F13" s="28"/>
      <c r="G13" s="28"/>
      <c r="H13" s="28"/>
    </row>
    <row r="14" customFormat="false" ht="18.75" hidden="false" customHeight="true" outlineLevel="0" collapsed="false">
      <c r="A14" s="27" t="s">
        <v>39</v>
      </c>
      <c r="B14" s="27"/>
      <c r="C14" s="28" t="str">
        <f aca="false">IF(入力!$C$29="","",入力!$C$29)</f>
        <v>東京都〇〇区△△町4-5-6</v>
      </c>
      <c r="D14" s="28"/>
      <c r="E14" s="28"/>
      <c r="F14" s="28"/>
      <c r="G14" s="28"/>
      <c r="H14" s="28"/>
    </row>
    <row r="15" customFormat="false" ht="18.75" hidden="false" customHeight="true" outlineLevel="0" collapsed="false">
      <c r="A15" s="27" t="s">
        <v>69</v>
      </c>
      <c r="B15" s="27"/>
      <c r="C15" s="28" t="str">
        <f aca="false">IF(入力!$C$30="","",TEXT(入力!$C$30,"yyyy年m月d日")&amp;" ～ "&amp;TEXT(入力!$C$31,"yyyy年m月d日"))</f>
        <v>2026年7月1日 ～ 2026年9月20日</v>
      </c>
      <c r="D15" s="28"/>
      <c r="E15" s="28"/>
      <c r="F15" s="28"/>
      <c r="G15" s="28"/>
      <c r="H15" s="28"/>
    </row>
    <row r="16" customFormat="false" ht="18.75" hidden="false" customHeight="true" outlineLevel="0" collapsed="false">
      <c r="A16" s="27" t="s">
        <v>43</v>
      </c>
      <c r="B16" s="27"/>
      <c r="C16" s="28" t="str">
        <f aca="false">IF(入力!$C$32="","",入力!$C$32)</f>
        <v>AZ-2026-0158</v>
      </c>
      <c r="D16" s="28"/>
      <c r="E16" s="28"/>
      <c r="F16" s="28"/>
      <c r="G16" s="28"/>
      <c r="H16" s="28"/>
    </row>
    <row r="17" customFormat="false" ht="18.75" hidden="false" customHeight="true" outlineLevel="0" collapsed="false">
      <c r="A17" s="27" t="s">
        <v>35</v>
      </c>
      <c r="B17" s="27"/>
      <c r="C17" s="29" t="n">
        <f aca="false">IF(入力!$C$25="","",入力!$C$25)</f>
        <v>46326</v>
      </c>
      <c r="D17" s="29"/>
      <c r="E17" s="29"/>
      <c r="F17" s="29"/>
      <c r="G17" s="29"/>
      <c r="H17" s="29"/>
    </row>
    <row r="18" customFormat="false" ht="12" hidden="false" customHeight="true" outlineLevel="0" collapsed="false"/>
    <row r="19" customFormat="false" ht="30" hidden="false" customHeight="true" outlineLevel="0" collapsed="false">
      <c r="A19" s="30" t="s">
        <v>70</v>
      </c>
      <c r="B19" s="30"/>
      <c r="C19" s="30"/>
      <c r="D19" s="31" t="n">
        <f aca="false">H36</f>
        <v>2622400</v>
      </c>
      <c r="E19" s="31"/>
      <c r="F19" s="31"/>
    </row>
    <row r="20" customFormat="false" ht="12" hidden="false" customHeight="true" outlineLevel="0" collapsed="false"/>
    <row r="21" customFormat="false" ht="18.75" hidden="false" customHeight="true" outlineLevel="0" collapsed="false">
      <c r="A21" s="32" t="s">
        <v>50</v>
      </c>
      <c r="B21" s="33" t="s">
        <v>51</v>
      </c>
      <c r="C21" s="33"/>
      <c r="D21" s="33"/>
      <c r="E21" s="33" t="s">
        <v>52</v>
      </c>
      <c r="F21" s="33" t="s">
        <v>53</v>
      </c>
      <c r="G21" s="33" t="s">
        <v>54</v>
      </c>
      <c r="H21" s="33" t="s">
        <v>71</v>
      </c>
    </row>
    <row r="22" customFormat="false" ht="25.5" hidden="false" customHeight="true" outlineLevel="0" collapsed="false">
      <c r="A22" s="34" t="n">
        <f aca="false">IF(入力!C40="","",1)</f>
        <v>1</v>
      </c>
      <c r="B22" s="28" t="str">
        <f aca="false">IF(入力!C40="","",入力!C40)</f>
        <v>幹線設備工事</v>
      </c>
      <c r="C22" s="28"/>
      <c r="D22" s="28"/>
      <c r="E22" s="35" t="n">
        <f aca="false">IF(入力!D40="","",入力!D40)</f>
        <v>1</v>
      </c>
      <c r="F22" s="34" t="str">
        <f aca="false">IF(入力!E40="","",入力!E40)</f>
        <v>式</v>
      </c>
      <c r="G22" s="36" t="n">
        <f aca="false">IF(入力!F40="","",入力!F40)</f>
        <v>680000</v>
      </c>
      <c r="H22" s="36" t="n">
        <f aca="false">IF(入力!G40="","",入力!G40)</f>
        <v>680000</v>
      </c>
    </row>
    <row r="23" customFormat="false" ht="25.5" hidden="false" customHeight="true" outlineLevel="0" collapsed="false">
      <c r="A23" s="34" t="n">
        <f aca="false">IF(入力!C41="","",2)</f>
        <v>2</v>
      </c>
      <c r="B23" s="28" t="str">
        <f aca="false">IF(入力!C41="","",入力!C41)</f>
        <v>電灯コンセント設備工事</v>
      </c>
      <c r="C23" s="28"/>
      <c r="D23" s="28"/>
      <c r="E23" s="35" t="n">
        <f aca="false">IF(入力!D41="","",入力!D41)</f>
        <v>1</v>
      </c>
      <c r="F23" s="34" t="str">
        <f aca="false">IF(入力!E41="","",入力!E41)</f>
        <v>式</v>
      </c>
      <c r="G23" s="36" t="n">
        <f aca="false">IF(入力!F41="","",入力!F41)</f>
        <v>920000</v>
      </c>
      <c r="H23" s="36" t="n">
        <f aca="false">IF(入力!G41="","",入力!G41)</f>
        <v>920000</v>
      </c>
    </row>
    <row r="24" customFormat="false" ht="25.5" hidden="false" customHeight="true" outlineLevel="0" collapsed="false">
      <c r="A24" s="34" t="n">
        <f aca="false">IF(入力!C42="","",3)</f>
        <v>3</v>
      </c>
      <c r="B24" s="28" t="str">
        <f aca="false">IF(入力!C42="","",入力!C42)</f>
        <v>照明器具取付工事</v>
      </c>
      <c r="C24" s="28"/>
      <c r="D24" s="28"/>
      <c r="E24" s="35" t="n">
        <f aca="false">IF(入力!D42="","",入力!D42)</f>
        <v>48</v>
      </c>
      <c r="F24" s="34" t="str">
        <f aca="false">IF(入力!E42="","",入力!E42)</f>
        <v>台</v>
      </c>
      <c r="G24" s="36" t="n">
        <f aca="false">IF(入力!F42="","",入力!F42)</f>
        <v>4500</v>
      </c>
      <c r="H24" s="36" t="n">
        <f aca="false">IF(入力!G42="","",入力!G42)</f>
        <v>216000</v>
      </c>
    </row>
    <row r="25" customFormat="false" ht="25.5" hidden="false" customHeight="true" outlineLevel="0" collapsed="false">
      <c r="A25" s="34" t="n">
        <f aca="false">IF(入力!C43="","",4)</f>
        <v>4</v>
      </c>
      <c r="B25" s="28" t="str">
        <f aca="false">IF(入力!C43="","",入力!C43)</f>
        <v>弱電設備工事（配管配線）</v>
      </c>
      <c r="C25" s="28"/>
      <c r="D25" s="28"/>
      <c r="E25" s="35" t="n">
        <f aca="false">IF(入力!D43="","",入力!D43)</f>
        <v>1</v>
      </c>
      <c r="F25" s="34" t="str">
        <f aca="false">IF(入力!E43="","",入力!E43)</f>
        <v>式</v>
      </c>
      <c r="G25" s="36" t="n">
        <f aca="false">IF(入力!F43="","",入力!F43)</f>
        <v>350000</v>
      </c>
      <c r="H25" s="36" t="n">
        <f aca="false">IF(入力!G43="","",入力!G43)</f>
        <v>350000</v>
      </c>
    </row>
    <row r="26" customFormat="false" ht="25.5" hidden="false" customHeight="true" outlineLevel="0" collapsed="false">
      <c r="A26" s="34" t="n">
        <f aca="false">IF(入力!C44="","",5)</f>
        <v>5</v>
      </c>
      <c r="B26" s="28" t="str">
        <f aca="false">IF(入力!C44="","",入力!C44)</f>
        <v>諸経費</v>
      </c>
      <c r="C26" s="28"/>
      <c r="D26" s="28"/>
      <c r="E26" s="35" t="n">
        <f aca="false">IF(入力!D44="","",入力!D44)</f>
        <v>1</v>
      </c>
      <c r="F26" s="34" t="str">
        <f aca="false">IF(入力!E44="","",入力!E44)</f>
        <v>式</v>
      </c>
      <c r="G26" s="36" t="n">
        <f aca="false">IF(入力!F44="","",入力!F44)</f>
        <v>120000</v>
      </c>
      <c r="H26" s="36" t="n">
        <f aca="false">IF(入力!G44="","",入力!G44)</f>
        <v>120000</v>
      </c>
    </row>
    <row r="27" customFormat="false" ht="25.5" hidden="false" customHeight="true" outlineLevel="0" collapsed="false">
      <c r="A27" s="34" t="str">
        <f aca="false">IF(入力!C45="","",6)</f>
        <v/>
      </c>
      <c r="B27" s="28" t="str">
        <f aca="false">IF(入力!C45="","",入力!C45)</f>
        <v/>
      </c>
      <c r="C27" s="28"/>
      <c r="D27" s="28"/>
      <c r="E27" s="35" t="str">
        <f aca="false">IF(入力!D45="","",入力!D45)</f>
        <v/>
      </c>
      <c r="F27" s="34" t="str">
        <f aca="false">IF(入力!E45="","",入力!E45)</f>
        <v/>
      </c>
      <c r="G27" s="36" t="str">
        <f aca="false">IF(入力!F45="","",入力!F45)</f>
        <v/>
      </c>
      <c r="H27" s="36" t="str">
        <f aca="false">IF(入力!G45="","",入力!G45)</f>
        <v/>
      </c>
    </row>
    <row r="28" customFormat="false" ht="25.5" hidden="false" customHeight="true" outlineLevel="0" collapsed="false">
      <c r="A28" s="34" t="str">
        <f aca="false">IF(入力!C46="","",7)</f>
        <v/>
      </c>
      <c r="B28" s="28" t="str">
        <f aca="false">IF(入力!C46="","",入力!C46)</f>
        <v/>
      </c>
      <c r="C28" s="28"/>
      <c r="D28" s="28"/>
      <c r="E28" s="35" t="str">
        <f aca="false">IF(入力!D46="","",入力!D46)</f>
        <v/>
      </c>
      <c r="F28" s="34" t="str">
        <f aca="false">IF(入力!E46="","",入力!E46)</f>
        <v/>
      </c>
      <c r="G28" s="36" t="str">
        <f aca="false">IF(入力!F46="","",入力!F46)</f>
        <v/>
      </c>
      <c r="H28" s="36" t="str">
        <f aca="false">IF(入力!G46="","",入力!G46)</f>
        <v/>
      </c>
    </row>
    <row r="29" customFormat="false" ht="25.5" hidden="false" customHeight="true" outlineLevel="0" collapsed="false">
      <c r="A29" s="34" t="str">
        <f aca="false">IF(入力!C47="","",8)</f>
        <v/>
      </c>
      <c r="B29" s="28" t="str">
        <f aca="false">IF(入力!C47="","",入力!C47)</f>
        <v/>
      </c>
      <c r="C29" s="28"/>
      <c r="D29" s="28"/>
      <c r="E29" s="35" t="str">
        <f aca="false">IF(入力!D47="","",入力!D47)</f>
        <v/>
      </c>
      <c r="F29" s="34" t="str">
        <f aca="false">IF(入力!E47="","",入力!E47)</f>
        <v/>
      </c>
      <c r="G29" s="36" t="str">
        <f aca="false">IF(入力!F47="","",入力!F47)</f>
        <v/>
      </c>
      <c r="H29" s="36" t="str">
        <f aca="false">IF(入力!G47="","",入力!G47)</f>
        <v/>
      </c>
    </row>
    <row r="30" customFormat="false" ht="25.5" hidden="false" customHeight="true" outlineLevel="0" collapsed="false">
      <c r="A30" s="34" t="str">
        <f aca="false">IF(入力!C48="","",9)</f>
        <v/>
      </c>
      <c r="B30" s="28" t="str">
        <f aca="false">IF(入力!C48="","",入力!C48)</f>
        <v/>
      </c>
      <c r="C30" s="28"/>
      <c r="D30" s="28"/>
      <c r="E30" s="35" t="str">
        <f aca="false">IF(入力!D48="","",入力!D48)</f>
        <v/>
      </c>
      <c r="F30" s="34" t="str">
        <f aca="false">IF(入力!E48="","",入力!E48)</f>
        <v/>
      </c>
      <c r="G30" s="36" t="str">
        <f aca="false">IF(入力!F48="","",入力!F48)</f>
        <v/>
      </c>
      <c r="H30" s="36" t="str">
        <f aca="false">IF(入力!G48="","",入力!G48)</f>
        <v/>
      </c>
    </row>
    <row r="31" customFormat="false" ht="25.5" hidden="false" customHeight="true" outlineLevel="0" collapsed="false">
      <c r="A31" s="34" t="str">
        <f aca="false">IF(入力!C49="","",10)</f>
        <v/>
      </c>
      <c r="B31" s="28" t="str">
        <f aca="false">IF(入力!C49="","",入力!C49)</f>
        <v/>
      </c>
      <c r="C31" s="28"/>
      <c r="D31" s="28"/>
      <c r="E31" s="35" t="str">
        <f aca="false">IF(入力!D49="","",入力!D49)</f>
        <v/>
      </c>
      <c r="F31" s="34" t="str">
        <f aca="false">IF(入力!E49="","",入力!E49)</f>
        <v/>
      </c>
      <c r="G31" s="36" t="str">
        <f aca="false">IF(入力!F49="","",入力!F49)</f>
        <v/>
      </c>
      <c r="H31" s="36" t="str">
        <f aca="false">IF(入力!G49="","",入力!G49)</f>
        <v/>
      </c>
    </row>
    <row r="32" customFormat="false" ht="25.5" hidden="false" customHeight="true" outlineLevel="0" collapsed="false">
      <c r="A32" s="28" t="str">
        <f aca="false">IF(入力!$G$50="","","法定福利費（事業主負担分）")</f>
        <v>法定福利費（事業主負担分）</v>
      </c>
      <c r="B32" s="28"/>
      <c r="C32" s="28"/>
      <c r="D32" s="28"/>
      <c r="E32" s="28"/>
      <c r="F32" s="28"/>
      <c r="G32" s="28"/>
      <c r="H32" s="36" t="n">
        <f aca="false">IF(入力!$G$50="","",入力!$G$50)</f>
        <v>98000</v>
      </c>
    </row>
    <row r="33" customFormat="false" ht="12" hidden="false" customHeight="true" outlineLevel="0" collapsed="false"/>
    <row r="34" customFormat="false" ht="18.75" hidden="false" customHeight="true" outlineLevel="0" collapsed="false">
      <c r="A34" s="37" t="s">
        <v>72</v>
      </c>
      <c r="F34" s="38" t="s">
        <v>73</v>
      </c>
      <c r="G34" s="38"/>
      <c r="H34" s="39" t="n">
        <f aca="false">SUM(H22:H32)</f>
        <v>2384000</v>
      </c>
    </row>
    <row r="35" customFormat="false" ht="18.75" hidden="false" customHeight="true" outlineLevel="0" collapsed="false">
      <c r="A35" s="21" t="str">
        <f aca="false">"10%対象 "&amp;TEXT(H34,"#,##0")&amp;"円（うち消費税 "&amp;TEXT(H35,"#,##0")&amp;"円）"</f>
        <v>10%対象 2,384,000円（うち消費税 238,400円）</v>
      </c>
      <c r="B35" s="21"/>
      <c r="C35" s="21"/>
      <c r="D35" s="21"/>
      <c r="E35" s="21"/>
      <c r="F35" s="38" t="s">
        <v>74</v>
      </c>
      <c r="G35" s="38"/>
      <c r="H35" s="39" t="n">
        <f aca="false">IF(入力!$C$36="切り捨て",ROUNDDOWN(H34*入力!$C$35,0),IF(入力!$C$36="四捨五入",ROUND(H34*入力!$C$35,0),ROUNDUP(H34*入力!$C$35,0)))</f>
        <v>238400</v>
      </c>
    </row>
    <row r="36" customFormat="false" ht="18.75" hidden="false" customHeight="true" outlineLevel="0" collapsed="false">
      <c r="A36" s="40" t="str">
        <f aca="false">"消費税の端数処理："&amp;入力!$C$36</f>
        <v>消費税の端数処理：切り捨て</v>
      </c>
      <c r="B36" s="40"/>
      <c r="C36" s="40"/>
      <c r="D36" s="40"/>
      <c r="E36" s="40"/>
      <c r="F36" s="38" t="s">
        <v>75</v>
      </c>
      <c r="G36" s="38"/>
      <c r="H36" s="41" t="n">
        <f aca="false">H34+H35</f>
        <v>2622400</v>
      </c>
    </row>
    <row r="37" customFormat="false" ht="12" hidden="false" customHeight="true" outlineLevel="0" collapsed="false"/>
    <row r="38" customFormat="false" ht="18.75" hidden="false" customHeight="true" outlineLevel="0" collapsed="false">
      <c r="A38" s="38" t="s">
        <v>76</v>
      </c>
      <c r="B38" s="38"/>
      <c r="C38" s="38"/>
      <c r="D38" s="38"/>
      <c r="E38" s="38"/>
      <c r="F38" s="38"/>
      <c r="G38" s="38"/>
      <c r="H38" s="38"/>
    </row>
    <row r="39" customFormat="false" ht="18.75" hidden="false" customHeight="true" outlineLevel="0" collapsed="false">
      <c r="A39" s="42" t="str">
        <f aca="false">入力!$C$14&amp;"　"&amp;入力!$C$15&amp;"　"&amp;入力!$C$16&amp;"　"&amp;入力!$C$17</f>
        <v>〇〇銀行　△△支店　普通　1234567</v>
      </c>
      <c r="B39" s="42"/>
      <c r="C39" s="42"/>
      <c r="D39" s="42"/>
      <c r="E39" s="42"/>
      <c r="F39" s="42"/>
      <c r="G39" s="42"/>
      <c r="H39" s="42"/>
    </row>
    <row r="40" customFormat="false" ht="18.75" hidden="false" customHeight="true" outlineLevel="0" collapsed="false">
      <c r="A40" s="42" t="str">
        <f aca="false">"口座名義："&amp;入力!$C$18</f>
        <v>口座名義：ミドリデンキコウジ（カ</v>
      </c>
      <c r="B40" s="42"/>
      <c r="C40" s="42"/>
      <c r="D40" s="42"/>
      <c r="E40" s="42"/>
      <c r="F40" s="42"/>
      <c r="G40" s="42"/>
      <c r="H40" s="42"/>
    </row>
    <row r="41" customFormat="false" ht="18.75" hidden="false" customHeight="true" outlineLevel="0" collapsed="false">
      <c r="A41" s="40" t="s">
        <v>77</v>
      </c>
      <c r="B41" s="40"/>
      <c r="C41" s="40"/>
      <c r="D41" s="40"/>
      <c r="E41" s="40"/>
      <c r="F41" s="40"/>
      <c r="G41" s="40"/>
      <c r="H41" s="40"/>
    </row>
    <row r="42" customFormat="false" ht="12" hidden="false" customHeight="true" outlineLevel="0" collapsed="false"/>
    <row r="43" customFormat="false" ht="18.75" hidden="false" customHeight="true" outlineLevel="0" collapsed="false">
      <c r="A43" s="38" t="s">
        <v>78</v>
      </c>
      <c r="B43" s="38"/>
      <c r="C43" s="38"/>
      <c r="D43" s="38"/>
      <c r="E43" s="38"/>
      <c r="F43" s="38"/>
      <c r="G43" s="38"/>
      <c r="H43" s="38"/>
    </row>
    <row r="44" customFormat="false" ht="18.75" hidden="false" customHeight="true" outlineLevel="0" collapsed="false">
      <c r="A44" s="43" t="str">
        <f aca="false">IF(入力!$B$54="","",入力!$B$54)</f>
        <v>工事完了に伴い、上記のとおりご請求申し上げます。</v>
      </c>
      <c r="B44" s="43"/>
      <c r="C44" s="43"/>
      <c r="D44" s="43"/>
      <c r="E44" s="43"/>
      <c r="F44" s="43"/>
      <c r="G44" s="43"/>
      <c r="H44" s="43"/>
    </row>
    <row r="45" customFormat="false" ht="12" hidden="false" customHeight="true" outlineLevel="0" collapsed="false">
      <c r="A45" s="43"/>
      <c r="B45" s="43"/>
      <c r="C45" s="43"/>
      <c r="D45" s="43"/>
      <c r="E45" s="43"/>
      <c r="F45" s="43"/>
      <c r="G45" s="43"/>
      <c r="H45" s="43"/>
    </row>
    <row r="46" customFormat="false" ht="12" hidden="false" customHeight="true" outlineLevel="0" collapsed="false">
      <c r="A46" s="43"/>
      <c r="B46" s="43"/>
      <c r="C46" s="43"/>
      <c r="D46" s="43"/>
      <c r="E46" s="43"/>
      <c r="F46" s="43"/>
      <c r="G46" s="43"/>
      <c r="H46" s="43"/>
    </row>
  </sheetData>
  <mergeCells count="45">
    <mergeCell ref="A1:H1"/>
    <mergeCell ref="G3:H3"/>
    <mergeCell ref="A4:D4"/>
    <mergeCell ref="G4:H4"/>
    <mergeCell ref="E6:H6"/>
    <mergeCell ref="E7:H7"/>
    <mergeCell ref="E8:H8"/>
    <mergeCell ref="E9:H9"/>
    <mergeCell ref="E10:H10"/>
    <mergeCell ref="E11:H11"/>
    <mergeCell ref="A13:B13"/>
    <mergeCell ref="C13:H13"/>
    <mergeCell ref="A14:B14"/>
    <mergeCell ref="C14:H14"/>
    <mergeCell ref="A15:B15"/>
    <mergeCell ref="C15:H15"/>
    <mergeCell ref="A16:B16"/>
    <mergeCell ref="C16:H16"/>
    <mergeCell ref="A17:B17"/>
    <mergeCell ref="C17:H17"/>
    <mergeCell ref="A19:C19"/>
    <mergeCell ref="D19:F19"/>
    <mergeCell ref="B21:D21"/>
    <mergeCell ref="B22:D22"/>
    <mergeCell ref="B23:D23"/>
    <mergeCell ref="B24:D24"/>
    <mergeCell ref="B25:D25"/>
    <mergeCell ref="B26:D26"/>
    <mergeCell ref="B27:D27"/>
    <mergeCell ref="B28:D28"/>
    <mergeCell ref="B29:D29"/>
    <mergeCell ref="B30:D30"/>
    <mergeCell ref="B31:D31"/>
    <mergeCell ref="A32:G32"/>
    <mergeCell ref="F34:G34"/>
    <mergeCell ref="A35:E35"/>
    <mergeCell ref="F35:G35"/>
    <mergeCell ref="A36:E36"/>
    <mergeCell ref="F36:G36"/>
    <mergeCell ref="A38:H38"/>
    <mergeCell ref="A39:H39"/>
    <mergeCell ref="A40:H40"/>
    <mergeCell ref="A41:H41"/>
    <mergeCell ref="A43:H43"/>
    <mergeCell ref="A44:H46"/>
  </mergeCells>
  <printOptions headings="false" gridLines="false" gridLinesSet="true" horizontalCentered="true" verticalCentered="false"/>
  <pageMargins left="0.4" right="0.4" top="0.4" bottom="0.4"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2026-10-02T06:09:41Z</dcterms:created>
  <dc:creator>openpyxl</dc:creator>
  <dc:description/>
  <dc:language>en-US</dc:language>
  <cp:lastModifiedBy/>
  <dcterms:modified xsi:type="dcterms:W3CDTF">2026-10-02T06:09:41Z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