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入力" sheetId="1" state="visible" r:id="rId3"/>
    <sheet name="請求書" sheetId="2" state="visible" r:id="rId4"/>
  </sheets>
  <definedNames>
    <definedName function="false" hidden="false" localSheetId="1" name="_xlnm.Print_Area" vbProcedure="false">請求書!$A$1:$H$68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<sst xmlns="http://schemas.openxmlformats.org/spreadsheetml/2006/main" count="102" uniqueCount="75">
  <si>
    <t xml:space="preserve">建設業の請求書（常用・人工用）入力シート</t>
  </si>
  <si>
    <t xml:space="preserve">黄色のセルだけ入力してください。白いセルは自動計算です。入力内容は「請求書」シートに自動で反映されます。</t>
  </si>
  <si>
    <r>
      <rPr>
        <sz val="9"/>
        <color rgb="FF595959"/>
        <rFont val="Noto Sans CJK SC"/>
        <family val="2"/>
      </rPr>
      <t xml:space="preserve">※サンプルの値が入っています。上書きして使ってください。自社情報は最初に</t>
    </r>
    <r>
      <rPr>
        <sz val="9"/>
        <color rgb="FF595959"/>
        <rFont val="游ゴシック"/>
        <family val="0"/>
        <charset val="1"/>
      </rPr>
      <t xml:space="preserve">1</t>
    </r>
    <r>
      <rPr>
        <sz val="9"/>
        <color rgb="FF595959"/>
        <rFont val="Noto Sans CJK SC"/>
        <family val="2"/>
      </rPr>
      <t xml:space="preserve">回入れれば</t>
    </r>
    <r>
      <rPr>
        <sz val="9"/>
        <color rgb="FF595959"/>
        <rFont val="游ゴシック"/>
        <family val="0"/>
        <charset val="1"/>
      </rPr>
      <t xml:space="preserve">OK</t>
    </r>
    <r>
      <rPr>
        <sz val="9"/>
        <color rgb="FF595959"/>
        <rFont val="Noto Sans CJK SC"/>
        <family val="2"/>
      </rPr>
      <t xml:space="preserve">です。</t>
    </r>
  </si>
  <si>
    <r>
      <rPr>
        <b val="true"/>
        <sz val="11"/>
        <color rgb="FF000000"/>
        <rFont val="Noto Sans CJK SC"/>
        <family val="2"/>
      </rPr>
      <t xml:space="preserve">① 自社情報（最初に</t>
    </r>
    <r>
      <rPr>
        <b val="true"/>
        <sz val="11"/>
        <color rgb="FF000000"/>
        <rFont val="游ゴシック"/>
        <family val="0"/>
        <charset val="1"/>
      </rPr>
      <t xml:space="preserve">1</t>
    </r>
    <r>
      <rPr>
        <b val="true"/>
        <sz val="11"/>
        <color rgb="FF000000"/>
        <rFont val="Noto Sans CJK SC"/>
        <family val="2"/>
      </rPr>
      <t xml:space="preserve">回）</t>
    </r>
  </si>
  <si>
    <t xml:space="preserve">会社名・屋号</t>
  </si>
  <si>
    <t xml:space="preserve">さくら内装</t>
  </si>
  <si>
    <t xml:space="preserve">代表者名</t>
  </si>
  <si>
    <t xml:space="preserve">佐藤 一郎</t>
  </si>
  <si>
    <t xml:space="preserve">郵便番号</t>
  </si>
  <si>
    <t xml:space="preserve">234-5678</t>
  </si>
  <si>
    <t xml:space="preserve">住所</t>
  </si>
  <si>
    <r>
      <rPr>
        <sz val="10"/>
        <color rgb="FF000000"/>
        <rFont val="Noto Sans CJK SC"/>
        <family val="2"/>
      </rPr>
      <t xml:space="preserve">千葉県〇〇市△△</t>
    </r>
    <r>
      <rPr>
        <sz val="10"/>
        <color rgb="FF000000"/>
        <rFont val="游ゴシック"/>
        <family val="0"/>
        <charset val="1"/>
      </rPr>
      <t xml:space="preserve">1-2-3</t>
    </r>
  </si>
  <si>
    <t xml:space="preserve">電話番号</t>
  </si>
  <si>
    <t xml:space="preserve">090-0000-0000</t>
  </si>
  <si>
    <t xml:space="preserve">登録番号（未登録なら空欄）</t>
  </si>
  <si>
    <t xml:space="preserve">T9876543210987</t>
  </si>
  <si>
    <r>
      <rPr>
        <b val="true"/>
        <sz val="11"/>
        <color rgb="FF000000"/>
        <rFont val="Noto Sans CJK SC"/>
        <family val="2"/>
      </rPr>
      <t xml:space="preserve">② 振込先（最初に</t>
    </r>
    <r>
      <rPr>
        <b val="true"/>
        <sz val="11"/>
        <color rgb="FF000000"/>
        <rFont val="游ゴシック"/>
        <family val="0"/>
        <charset val="1"/>
      </rPr>
      <t xml:space="preserve">1</t>
    </r>
    <r>
      <rPr>
        <b val="true"/>
        <sz val="11"/>
        <color rgb="FF000000"/>
        <rFont val="Noto Sans CJK SC"/>
        <family val="2"/>
      </rPr>
      <t xml:space="preserve">回）</t>
    </r>
  </si>
  <si>
    <t xml:space="preserve">銀行名</t>
  </si>
  <si>
    <t xml:space="preserve">〇〇信用金庫</t>
  </si>
  <si>
    <t xml:space="preserve">支店名</t>
  </si>
  <si>
    <t xml:space="preserve">△△支店</t>
  </si>
  <si>
    <t xml:space="preserve">口座種別</t>
  </si>
  <si>
    <t xml:space="preserve">普通</t>
  </si>
  <si>
    <t xml:space="preserve">口座番号</t>
  </si>
  <si>
    <t xml:space="preserve">7654321</t>
  </si>
  <si>
    <t xml:space="preserve">口座名義（カナ）</t>
  </si>
  <si>
    <t xml:space="preserve">サトウ イチロウ</t>
  </si>
  <si>
    <t xml:space="preserve">③ 請求先・請求情報（毎回）</t>
  </si>
  <si>
    <t xml:space="preserve">請求先（会社名）</t>
  </si>
  <si>
    <t xml:space="preserve">ホシノ内装 株式会社</t>
  </si>
  <si>
    <t xml:space="preserve">敬称</t>
  </si>
  <si>
    <t xml:space="preserve">御中</t>
  </si>
  <si>
    <t xml:space="preserve">請求番号</t>
  </si>
  <si>
    <t xml:space="preserve">2026-09</t>
  </si>
  <si>
    <t xml:space="preserve">請求日</t>
  </si>
  <si>
    <t xml:space="preserve">対象期間（開始）</t>
  </si>
  <si>
    <t xml:space="preserve">対象期間（締め日）</t>
  </si>
  <si>
    <t xml:space="preserve">お支払期日</t>
  </si>
  <si>
    <t xml:space="preserve">工事名・現場名</t>
  </si>
  <si>
    <t xml:space="preserve">（仮称）青空ビル新築工事 内装工事</t>
  </si>
  <si>
    <t xml:space="preserve">④ 単価・計算設定</t>
  </si>
  <si>
    <r>
      <rPr>
        <sz val="10"/>
        <color rgb="FF000000"/>
        <rFont val="游ゴシック"/>
        <family val="0"/>
        <charset val="1"/>
      </rPr>
      <t xml:space="preserve">1</t>
    </r>
    <r>
      <rPr>
        <sz val="10"/>
        <color rgb="FF000000"/>
        <rFont val="Noto Sans CJK SC"/>
        <family val="2"/>
      </rPr>
      <t xml:space="preserve">人工あたりの単価（税抜）</t>
    </r>
  </si>
  <si>
    <r>
      <rPr>
        <sz val="10"/>
        <color rgb="FF000000"/>
        <rFont val="Noto Sans CJK SC"/>
        <family val="2"/>
      </rPr>
      <t xml:space="preserve">残業</t>
    </r>
    <r>
      <rPr>
        <sz val="10"/>
        <color rgb="FF000000"/>
        <rFont val="游ゴシック"/>
        <family val="0"/>
        <charset val="1"/>
      </rPr>
      <t xml:space="preserve">1</t>
    </r>
    <r>
      <rPr>
        <sz val="10"/>
        <color rgb="FF000000"/>
        <rFont val="Noto Sans CJK SC"/>
        <family val="2"/>
      </rPr>
      <t xml:space="preserve">時間あたりの単価（税抜）</t>
    </r>
  </si>
  <si>
    <t xml:space="preserve">消費税率</t>
  </si>
  <si>
    <t xml:space="preserve">消費税の端数処理</t>
  </si>
  <si>
    <t xml:space="preserve">切り捨て</t>
  </si>
  <si>
    <t xml:space="preserve">⑤ 日ごとの出面（出面表から転記）</t>
  </si>
  <si>
    <t xml:space="preserve">日付</t>
  </si>
  <si>
    <t xml:space="preserve">作業内容</t>
  </si>
  <si>
    <t xml:space="preserve">人工</t>
  </si>
  <si>
    <r>
      <rPr>
        <b val="true"/>
        <sz val="10"/>
        <color rgb="FF000000"/>
        <rFont val="Noto Sans CJK SC"/>
        <family val="2"/>
      </rPr>
      <t xml:space="preserve">残業</t>
    </r>
    <r>
      <rPr>
        <b val="true"/>
        <sz val="10"/>
        <color rgb="FF000000"/>
        <rFont val="游ゴシック"/>
        <family val="0"/>
        <charset val="1"/>
      </rPr>
      <t xml:space="preserve">(h)</t>
    </r>
  </si>
  <si>
    <t xml:space="preserve">金額（自動）</t>
  </si>
  <si>
    <r>
      <rPr>
        <sz val="10"/>
        <color rgb="FF000000"/>
        <rFont val="游ゴシック"/>
        <family val="0"/>
        <charset val="1"/>
      </rPr>
      <t xml:space="preserve">LGS</t>
    </r>
    <r>
      <rPr>
        <sz val="10"/>
        <color rgb="FF000000"/>
        <rFont val="Noto Sans CJK SC"/>
        <family val="2"/>
      </rPr>
      <t xml:space="preserve">下地組み</t>
    </r>
  </si>
  <si>
    <r>
      <rPr>
        <sz val="10"/>
        <color rgb="FF000000"/>
        <rFont val="游ゴシック"/>
        <family val="0"/>
        <charset val="1"/>
      </rPr>
      <t xml:space="preserve">PB</t>
    </r>
    <r>
      <rPr>
        <sz val="10"/>
        <color rgb="FF000000"/>
        <rFont val="Noto Sans CJK SC"/>
        <family val="2"/>
      </rPr>
      <t xml:space="preserve">張り</t>
    </r>
  </si>
  <si>
    <t xml:space="preserve">天井下地</t>
  </si>
  <si>
    <r>
      <rPr>
        <sz val="10"/>
        <color rgb="FF000000"/>
        <rFont val="Noto Sans CJK SC"/>
        <family val="2"/>
      </rPr>
      <t xml:space="preserve">天井</t>
    </r>
    <r>
      <rPr>
        <sz val="10"/>
        <color rgb="FF000000"/>
        <rFont val="游ゴシック"/>
        <family val="0"/>
        <charset val="1"/>
      </rPr>
      <t xml:space="preserve">PB</t>
    </r>
    <r>
      <rPr>
        <sz val="10"/>
        <color rgb="FF000000"/>
        <rFont val="Noto Sans CJK SC"/>
        <family val="2"/>
      </rPr>
      <t xml:space="preserve">張り</t>
    </r>
  </si>
  <si>
    <t xml:space="preserve">合計</t>
  </si>
  <si>
    <r>
      <rPr>
        <sz val="8"/>
        <color rgb="FF595959"/>
        <rFont val="Noto Sans CJK SC"/>
        <family val="2"/>
      </rPr>
      <t xml:space="preserve">※半日は</t>
    </r>
    <r>
      <rPr>
        <sz val="8"/>
        <color rgb="FF595959"/>
        <rFont val="游ゴシック"/>
        <family val="0"/>
        <charset val="1"/>
      </rPr>
      <t xml:space="preserve">0.5</t>
    </r>
    <r>
      <rPr>
        <sz val="8"/>
        <color rgb="FF595959"/>
        <rFont val="Noto Sans CJK SC"/>
        <family val="2"/>
      </rPr>
      <t xml:space="preserve">人工で入力。休みの日は行ごと空欄で</t>
    </r>
    <r>
      <rPr>
        <sz val="8"/>
        <color rgb="FF595959"/>
        <rFont val="游ゴシック"/>
        <family val="0"/>
        <charset val="1"/>
      </rPr>
      <t xml:space="preserve">OK</t>
    </r>
    <r>
      <rPr>
        <sz val="8"/>
        <color rgb="FF595959"/>
        <rFont val="Noto Sans CJK SC"/>
        <family val="2"/>
      </rPr>
      <t xml:space="preserve">です。</t>
    </r>
  </si>
  <si>
    <t xml:space="preserve">⑥ その他の請求（駐車場代・交通費など／税抜）</t>
  </si>
  <si>
    <t xml:space="preserve">駐車場代</t>
  </si>
  <si>
    <t xml:space="preserve">⑦ 備考</t>
  </si>
  <si>
    <t xml:space="preserve">請　求　書</t>
  </si>
  <si>
    <t xml:space="preserve">下記のとおりご請求申し上げます。</t>
  </si>
  <si>
    <t xml:space="preserve">対象期間</t>
  </si>
  <si>
    <t xml:space="preserve">単価（税抜）</t>
  </si>
  <si>
    <t xml:space="preserve">ご請求金額（税込）</t>
  </si>
  <si>
    <t xml:space="preserve">金額</t>
  </si>
  <si>
    <t xml:space="preserve">常用 合計</t>
  </si>
  <si>
    <t xml:space="preserve">【税率ごとの内訳】</t>
  </si>
  <si>
    <t xml:space="preserve">小計（税抜）</t>
  </si>
  <si>
    <r>
      <rPr>
        <b val="true"/>
        <sz val="11"/>
        <color rgb="FF000000"/>
        <rFont val="Noto Sans CJK SC"/>
        <family val="2"/>
      </rPr>
      <t xml:space="preserve">消費税（</t>
    </r>
    <r>
      <rPr>
        <b val="true"/>
        <sz val="11"/>
        <color rgb="FF000000"/>
        <rFont val="游ゴシック"/>
        <family val="0"/>
        <charset val="1"/>
      </rPr>
      <t xml:space="preserve">10%</t>
    </r>
    <r>
      <rPr>
        <b val="true"/>
        <sz val="11"/>
        <color rgb="FF000000"/>
        <rFont val="Noto Sans CJK SC"/>
        <family val="2"/>
      </rPr>
      <t xml:space="preserve">）</t>
    </r>
  </si>
  <si>
    <t xml:space="preserve">合計（税込）</t>
  </si>
  <si>
    <t xml:space="preserve">お振込先</t>
  </si>
  <si>
    <t xml:space="preserve">※振込手数料は貴社にてご負担くださいますようお願い申し上げます。</t>
  </si>
  <si>
    <t xml:space="preserve">備考</t>
  </si>
</sst>
</file>

<file path=xl/styles.xml><?xml version="1.0" encoding="utf-8"?>
<styleSheet xmlns="http://schemas.openxmlformats.org/spreadsheetml/2006/main">
  <numFmts count="7">
    <numFmt numFmtId="164" formatCode="General"/>
    <numFmt numFmtId="165" formatCode="yyyy\年m\月d\日"/>
    <numFmt numFmtId="166" formatCode="#,##0;\-#,##0;&quot;&quot;"/>
    <numFmt numFmtId="167" formatCode="0%"/>
    <numFmt numFmtId="168" formatCode="m/d"/>
    <numFmt numFmtId="169" formatCode="0.0"/>
    <numFmt numFmtId="170" formatCode="\¥#,##0"/>
  </numFmts>
  <fonts count="24">
    <font>
      <sz val="11"/>
      <color theme="1"/>
      <name val="Calibri"/>
      <family val="2"/>
      <charset val="1"/>
    </font>
    <font>
      <sz val="10"/>
      <name val="Arial"/>
      <family val="0"/>
    </font>
    <font>
      <sz val="10"/>
      <name val="Arial"/>
      <family val="0"/>
    </font>
    <font>
      <sz val="10"/>
      <name val="Arial"/>
      <family val="0"/>
    </font>
    <font>
      <b val="true"/>
      <sz val="14"/>
      <color rgb="FF000000"/>
      <name val="Noto Sans CJK SC"/>
      <family val="2"/>
    </font>
    <font>
      <sz val="9"/>
      <color rgb="FFC00000"/>
      <name val="Noto Sans CJK SC"/>
      <family val="2"/>
    </font>
    <font>
      <sz val="9"/>
      <color rgb="FF595959"/>
      <name val="Noto Sans CJK SC"/>
      <family val="2"/>
    </font>
    <font>
      <sz val="9"/>
      <color rgb="FF595959"/>
      <name val="游ゴシック"/>
      <family val="0"/>
      <charset val="1"/>
    </font>
    <font>
      <b val="true"/>
      <sz val="11"/>
      <color rgb="FF000000"/>
      <name val="Noto Sans CJK SC"/>
      <family val="2"/>
    </font>
    <font>
      <b val="true"/>
      <sz val="11"/>
      <color rgb="FF000000"/>
      <name val="游ゴシック"/>
      <family val="0"/>
      <charset val="1"/>
    </font>
    <font>
      <sz val="10"/>
      <color rgb="FF000000"/>
      <name val="Noto Sans CJK SC"/>
      <family val="2"/>
    </font>
    <font>
      <sz val="10"/>
      <color rgb="FF000000"/>
      <name val="游ゴシック"/>
      <family val="0"/>
      <charset val="1"/>
    </font>
    <font>
      <b val="true"/>
      <sz val="10"/>
      <color rgb="FF000000"/>
      <name val="Noto Sans CJK SC"/>
      <family val="2"/>
    </font>
    <font>
      <b val="true"/>
      <sz val="10"/>
      <color rgb="FF000000"/>
      <name val="游ゴシック"/>
      <family val="0"/>
      <charset val="1"/>
    </font>
    <font>
      <sz val="8"/>
      <color rgb="FF595959"/>
      <name val="Noto Sans CJK SC"/>
      <family val="2"/>
    </font>
    <font>
      <sz val="8"/>
      <color rgb="FF595959"/>
      <name val="游ゴシック"/>
      <family val="0"/>
      <charset val="1"/>
    </font>
    <font>
      <b val="true"/>
      <sz val="20"/>
      <color rgb="FF000000"/>
      <name val="Noto Sans CJK SC"/>
      <family val="2"/>
    </font>
    <font>
      <sz val="11"/>
      <color rgb="FF000000"/>
      <name val="Noto Sans CJK SC"/>
      <family val="2"/>
    </font>
    <font>
      <b val="true"/>
      <sz val="12"/>
      <color rgb="FF000000"/>
      <name val="Noto Sans CJK SC"/>
      <family val="2"/>
    </font>
    <font>
      <b val="true"/>
      <sz val="13"/>
      <color rgb="FF000000"/>
      <name val="Noto Sans CJK SC"/>
      <family val="2"/>
    </font>
    <font>
      <b val="true"/>
      <sz val="16"/>
      <color rgb="FF000000"/>
      <name val="游ゴシック"/>
      <family val="0"/>
      <charset val="1"/>
    </font>
    <font>
      <sz val="9"/>
      <color rgb="FF000000"/>
      <name val="游ゴシック"/>
      <family val="0"/>
      <charset val="1"/>
    </font>
    <font>
      <sz val="9"/>
      <color rgb="FF000000"/>
      <name val="Noto Sans CJK SC"/>
      <family val="2"/>
    </font>
    <font>
      <sz val="11"/>
      <color rgb="FF000000"/>
      <name val="游ゴシック"/>
      <family val="0"/>
      <charset val="1"/>
    </font>
  </fonts>
  <fills count="5">
    <fill>
      <patternFill patternType="none"/>
    </fill>
    <fill>
      <patternFill patternType="gray125"/>
    </fill>
    <fill>
      <patternFill patternType="solid">
        <fgColor rgb="FFD9E1F2"/>
        <bgColor rgb="FFE7E6E6"/>
      </patternFill>
    </fill>
    <fill>
      <patternFill patternType="solid">
        <fgColor rgb="FFE7E6E6"/>
        <bgColor rgb="FFD9E1F2"/>
      </patternFill>
    </fill>
    <fill>
      <patternFill patternType="solid">
        <fgColor rgb="FFFFF2CC"/>
        <bgColor rgb="FFE7E6E6"/>
      </patternFill>
    </fill>
  </fills>
  <borders count="3">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right/>
      <top/>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6" fillId="0" borderId="0" xfId="0" applyFont="true" applyBorder="false" applyAlignment="true" applyProtection="false">
      <alignment horizontal="left" vertical="center" textRotation="0" wrapText="false" indent="0" shrinkToFit="false"/>
      <protection locked="true" hidden="false"/>
    </xf>
    <xf numFmtId="164" fontId="8" fillId="2" borderId="1" xfId="0" applyFont="true" applyBorder="true" applyAlignment="true" applyProtection="false">
      <alignment horizontal="left" vertical="center" textRotation="0" wrapText="false" indent="0" shrinkToFit="false"/>
      <protection locked="true" hidden="false"/>
    </xf>
    <xf numFmtId="164" fontId="10" fillId="3" borderId="1" xfId="0" applyFont="true" applyBorder="true" applyAlignment="true" applyProtection="false">
      <alignment horizontal="left" vertical="center" textRotation="0" wrapText="false" indent="0" shrinkToFit="false"/>
      <protection locked="true" hidden="false"/>
    </xf>
    <xf numFmtId="164" fontId="10" fillId="4" borderId="1" xfId="0" applyFont="true" applyBorder="true" applyAlignment="true" applyProtection="false">
      <alignment horizontal="left" vertical="center" textRotation="0" wrapText="false" indent="0" shrinkToFit="false"/>
      <protection locked="true" hidden="false"/>
    </xf>
    <xf numFmtId="164" fontId="11" fillId="4" borderId="1" xfId="0" applyFont="true" applyBorder="true" applyAlignment="true" applyProtection="false">
      <alignment horizontal="left" vertical="center" textRotation="0" wrapText="false" indent="0" shrinkToFit="false"/>
      <protection locked="true" hidden="false"/>
    </xf>
    <xf numFmtId="165" fontId="11" fillId="4" borderId="1" xfId="0" applyFont="true" applyBorder="true" applyAlignment="true" applyProtection="false">
      <alignment horizontal="left" vertical="center" textRotation="0" wrapText="false" indent="0" shrinkToFit="false"/>
      <protection locked="true" hidden="false"/>
    </xf>
    <xf numFmtId="164" fontId="11" fillId="3" borderId="1" xfId="0" applyFont="true" applyBorder="true" applyAlignment="true" applyProtection="false">
      <alignment horizontal="left" vertical="center" textRotation="0" wrapText="false" indent="0" shrinkToFit="false"/>
      <protection locked="true" hidden="false"/>
    </xf>
    <xf numFmtId="166" fontId="11" fillId="4" borderId="1" xfId="0" applyFont="true" applyBorder="true" applyAlignment="true" applyProtection="false">
      <alignment horizontal="left" vertical="center" textRotation="0" wrapText="false" indent="0" shrinkToFit="false"/>
      <protection locked="true" hidden="false"/>
    </xf>
    <xf numFmtId="167" fontId="11" fillId="0" borderId="1" xfId="0" applyFont="true" applyBorder="true" applyAlignment="true" applyProtection="false">
      <alignment horizontal="left" vertical="center" textRotation="0" wrapText="false" indent="0" shrinkToFit="false"/>
      <protection locked="true" hidden="false"/>
    </xf>
    <xf numFmtId="164" fontId="12" fillId="3" borderId="1" xfId="0" applyFont="true" applyBorder="true" applyAlignment="true" applyProtection="false">
      <alignment horizontal="center" vertical="center" textRotation="0" wrapText="false" indent="0" shrinkToFit="false"/>
      <protection locked="true" hidden="false"/>
    </xf>
    <xf numFmtId="168" fontId="11" fillId="4" borderId="1" xfId="0" applyFont="true" applyBorder="true" applyAlignment="true" applyProtection="false">
      <alignment horizontal="center" vertical="center" textRotation="0" wrapText="false" indent="0" shrinkToFit="false"/>
      <protection locked="true" hidden="false"/>
    </xf>
    <xf numFmtId="169" fontId="11" fillId="4" borderId="1" xfId="0" applyFont="true" applyBorder="true" applyAlignment="true" applyProtection="false">
      <alignment horizontal="right" vertical="center" textRotation="0" wrapText="false" indent="0" shrinkToFit="false"/>
      <protection locked="true" hidden="false"/>
    </xf>
    <xf numFmtId="164" fontId="11" fillId="0" borderId="1" xfId="0" applyFont="true" applyBorder="true" applyAlignment="true" applyProtection="false">
      <alignment horizontal="left" vertical="center" textRotation="0" wrapText="false" indent="0" shrinkToFit="false"/>
      <protection locked="true" hidden="false"/>
    </xf>
    <xf numFmtId="166" fontId="11" fillId="0" borderId="1" xfId="0" applyFont="true" applyBorder="true" applyAlignment="true" applyProtection="false">
      <alignment horizontal="right" vertical="center" textRotation="0" wrapText="false" indent="0" shrinkToFit="false"/>
      <protection locked="true" hidden="false"/>
    </xf>
    <xf numFmtId="169" fontId="13" fillId="0" borderId="1" xfId="0" applyFont="true" applyBorder="true" applyAlignment="true" applyProtection="false">
      <alignment horizontal="right" vertical="center" textRotation="0" wrapText="false" indent="0" shrinkToFit="false"/>
      <protection locked="true" hidden="false"/>
    </xf>
    <xf numFmtId="166" fontId="13" fillId="0" borderId="1" xfId="0" applyFont="true" applyBorder="true" applyAlignment="true" applyProtection="false">
      <alignment horizontal="right" vertical="center" textRotation="0" wrapText="false" indent="0" shrinkToFit="false"/>
      <protection locked="true" hidden="false"/>
    </xf>
    <xf numFmtId="164" fontId="14" fillId="0" borderId="0" xfId="0" applyFont="true" applyBorder="false" applyAlignment="true" applyProtection="false">
      <alignment horizontal="left" vertical="center" textRotation="0" wrapText="false" indent="0" shrinkToFit="false"/>
      <protection locked="true" hidden="false"/>
    </xf>
    <xf numFmtId="166" fontId="11" fillId="4" borderId="1" xfId="0" applyFont="true" applyBorder="true" applyAlignment="true" applyProtection="false">
      <alignment horizontal="right" vertical="center" textRotation="0" wrapText="false" indent="0" shrinkToFit="false"/>
      <protection locked="true" hidden="false"/>
    </xf>
    <xf numFmtId="164" fontId="11" fillId="4" borderId="1" xfId="0" applyFont="true" applyBorder="true" applyAlignment="true" applyProtection="false">
      <alignment horizontal="left" vertical="top" textRotation="0" wrapText="true" indent="0" shrinkToFit="false"/>
      <protection locked="true" hidden="false"/>
    </xf>
    <xf numFmtId="164" fontId="16" fillId="0" borderId="0" xfId="0" applyFont="true" applyBorder="true" applyAlignment="true" applyProtection="false">
      <alignment horizontal="center" vertical="center" textRotation="0" wrapText="false" indent="0" shrinkToFit="false"/>
      <protection locked="true" hidden="false"/>
    </xf>
    <xf numFmtId="164" fontId="10" fillId="0" borderId="0" xfId="0" applyFont="true" applyBorder="false" applyAlignment="true" applyProtection="false">
      <alignment horizontal="right" vertical="center" textRotation="0" wrapText="false" indent="0" shrinkToFit="false"/>
      <protection locked="true" hidden="false"/>
    </xf>
    <xf numFmtId="164" fontId="11" fillId="0" borderId="0" xfId="0" applyFont="true" applyBorder="true" applyAlignment="true" applyProtection="false">
      <alignment horizontal="left" vertical="center" textRotation="0" wrapText="false" indent="0" shrinkToFit="false"/>
      <protection locked="true" hidden="false"/>
    </xf>
    <xf numFmtId="164" fontId="4" fillId="0" borderId="2" xfId="0" applyFont="true" applyBorder="true" applyAlignment="true" applyProtection="false">
      <alignment horizontal="left" vertical="center" textRotation="0" wrapText="false" indent="0" shrinkToFit="false"/>
      <protection locked="true" hidden="false"/>
    </xf>
    <xf numFmtId="165" fontId="11" fillId="0" borderId="0" xfId="0" applyFont="true" applyBorder="true" applyAlignment="true" applyProtection="false">
      <alignment horizontal="left" vertical="center" textRotation="0" wrapText="false" indent="0" shrinkToFit="false"/>
      <protection locked="true" hidden="false"/>
    </xf>
    <xf numFmtId="164" fontId="17" fillId="0" borderId="0" xfId="0" applyFont="true" applyBorder="false" applyAlignment="true" applyProtection="false">
      <alignment horizontal="left" vertical="center" textRotation="0" wrapText="false" indent="0" shrinkToFit="false"/>
      <protection locked="true" hidden="false"/>
    </xf>
    <xf numFmtId="164" fontId="18" fillId="0" borderId="0" xfId="0" applyFont="true" applyBorder="true" applyAlignment="true" applyProtection="false">
      <alignment horizontal="left" vertical="center" textRotation="0" wrapText="false" indent="0" shrinkToFit="false"/>
      <protection locked="true" hidden="false"/>
    </xf>
    <xf numFmtId="164" fontId="10" fillId="0" borderId="0" xfId="0" applyFont="true" applyBorder="true" applyAlignment="true" applyProtection="false">
      <alignment horizontal="left" vertical="center" textRotation="0" wrapText="false" indent="0" shrinkToFit="false"/>
      <protection locked="true" hidden="false"/>
    </xf>
    <xf numFmtId="164" fontId="12" fillId="3" borderId="1" xfId="0" applyFont="true" applyBorder="true" applyAlignment="true" applyProtection="false">
      <alignment horizontal="left" vertical="center" textRotation="0" wrapText="false" indent="0" shrinkToFit="false"/>
      <protection locked="true" hidden="false"/>
    </xf>
    <xf numFmtId="164" fontId="10" fillId="0" borderId="1" xfId="0" applyFont="true" applyBorder="true" applyAlignment="true" applyProtection="false">
      <alignment horizontal="left" vertical="center" textRotation="0" wrapText="false" indent="0" shrinkToFit="false"/>
      <protection locked="true" hidden="false"/>
    </xf>
    <xf numFmtId="165" fontId="11" fillId="0" borderId="1" xfId="0" applyFont="true" applyBorder="true" applyAlignment="true" applyProtection="false">
      <alignment horizontal="left" vertical="center" textRotation="0" wrapText="false" indent="0" shrinkToFit="false"/>
      <protection locked="true" hidden="false"/>
    </xf>
    <xf numFmtId="164" fontId="19" fillId="3" borderId="1" xfId="0" applyFont="true" applyBorder="true" applyAlignment="true" applyProtection="false">
      <alignment horizontal="center" vertical="center" textRotation="0" wrapText="false" indent="0" shrinkToFit="false"/>
      <protection locked="true" hidden="false"/>
    </xf>
    <xf numFmtId="170" fontId="20" fillId="0" borderId="1" xfId="0" applyFont="true" applyBorder="true" applyAlignment="true" applyProtection="false">
      <alignment horizontal="center" vertical="center" textRotation="0" wrapText="false" indent="0" shrinkToFit="false"/>
      <protection locked="true" hidden="false"/>
    </xf>
    <xf numFmtId="164" fontId="12" fillId="2" borderId="1" xfId="0" applyFont="true" applyBorder="true" applyAlignment="true" applyProtection="false">
      <alignment horizontal="center" vertical="center" textRotation="0" wrapText="false" indent="0" shrinkToFit="false"/>
      <protection locked="true" hidden="false"/>
    </xf>
    <xf numFmtId="164" fontId="21" fillId="0" borderId="1" xfId="0" applyFont="true" applyBorder="true" applyAlignment="true" applyProtection="false">
      <alignment horizontal="center" vertical="center" textRotation="0" wrapText="false" indent="0" shrinkToFit="false"/>
      <protection locked="true" hidden="false"/>
    </xf>
    <xf numFmtId="164" fontId="21" fillId="0" borderId="1" xfId="0" applyFont="true" applyBorder="true" applyAlignment="true" applyProtection="false">
      <alignment horizontal="left" vertical="center" textRotation="0" wrapText="false" indent="0" shrinkToFit="false"/>
      <protection locked="true" hidden="false"/>
    </xf>
    <xf numFmtId="169" fontId="21" fillId="0" borderId="1" xfId="0" applyFont="true" applyBorder="true" applyAlignment="true" applyProtection="false">
      <alignment horizontal="right" vertical="center" textRotation="0" wrapText="false" indent="0" shrinkToFit="false"/>
      <protection locked="true" hidden="false"/>
    </xf>
    <xf numFmtId="166" fontId="21" fillId="0" borderId="1" xfId="0" applyFont="true" applyBorder="true" applyAlignment="true" applyProtection="false">
      <alignment horizontal="right" vertical="center" textRotation="0" wrapText="false" indent="0" shrinkToFit="false"/>
      <protection locked="true" hidden="false"/>
    </xf>
    <xf numFmtId="164" fontId="22" fillId="0" borderId="1" xfId="0" applyFont="true" applyBorder="true" applyAlignment="true" applyProtection="false">
      <alignment horizontal="left" vertical="center" textRotation="0" wrapText="false" indent="0" shrinkToFit="false"/>
      <protection locked="true" hidden="false"/>
    </xf>
    <xf numFmtId="164" fontId="12" fillId="0" borderId="0" xfId="0" applyFont="true" applyBorder="false" applyAlignment="true" applyProtection="false">
      <alignment horizontal="left" vertical="center" textRotation="0" wrapText="false" indent="0" shrinkToFit="false"/>
      <protection locked="true" hidden="false"/>
    </xf>
    <xf numFmtId="164" fontId="8" fillId="3" borderId="1" xfId="0" applyFont="true" applyBorder="true" applyAlignment="true" applyProtection="false">
      <alignment horizontal="left" vertical="center" textRotation="0" wrapText="false" indent="0" shrinkToFit="false"/>
      <protection locked="true" hidden="false"/>
    </xf>
    <xf numFmtId="166" fontId="23" fillId="0" borderId="1" xfId="0" applyFont="true" applyBorder="true" applyAlignment="true" applyProtection="false">
      <alignment horizontal="right" vertical="center" textRotation="0" wrapText="false" indent="0" shrinkToFit="false"/>
      <protection locked="true" hidden="false"/>
    </xf>
    <xf numFmtId="164" fontId="6" fillId="0" borderId="0" xfId="0" applyFont="true" applyBorder="true" applyAlignment="true" applyProtection="false">
      <alignment horizontal="left" vertical="center" textRotation="0" wrapText="false" indent="0" shrinkToFit="false"/>
      <protection locked="true" hidden="false"/>
    </xf>
    <xf numFmtId="166" fontId="9" fillId="0" borderId="1" xfId="0" applyFont="true" applyBorder="true" applyAlignment="true" applyProtection="false">
      <alignment horizontal="right" vertical="center" textRotation="0" wrapText="false" indent="0" shrinkToFit="false"/>
      <protection locked="true" hidden="false"/>
    </xf>
    <xf numFmtId="164" fontId="17" fillId="0" borderId="1" xfId="0" applyFont="true" applyBorder="true" applyAlignment="true" applyProtection="false">
      <alignment horizontal="left" vertical="center" textRotation="0" wrapText="false" indent="0" shrinkToFit="false"/>
      <protection locked="true" hidden="false"/>
    </xf>
    <xf numFmtId="164" fontId="11" fillId="0" borderId="1"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E7E6E6"/>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7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0"/>
    <col collapsed="false" customWidth="true" hidden="false" outlineLevel="0" max="3" min="3" style="0" width="34"/>
    <col collapsed="false" customWidth="true" hidden="false" outlineLevel="0" max="5" min="4" style="0" width="10"/>
    <col collapsed="false" customWidth="true" hidden="false" outlineLevel="0" max="7" min="6" style="0" width="14"/>
  </cols>
  <sheetData>
    <row r="1" customFormat="false" ht="17.35" hidden="false" customHeight="false" outlineLevel="0" collapsed="false">
      <c r="B1" s="1" t="s">
        <v>0</v>
      </c>
    </row>
    <row r="2" customFormat="false" ht="15" hidden="false" customHeight="false" outlineLevel="0" collapsed="false">
      <c r="B2" s="2" t="s">
        <v>1</v>
      </c>
    </row>
    <row r="3" customFormat="false" ht="15" hidden="false" customHeight="false" outlineLevel="0" collapsed="false">
      <c r="B3" s="3" t="s">
        <v>2</v>
      </c>
    </row>
    <row r="5" customFormat="false" ht="17.15" hidden="false" customHeight="false" outlineLevel="0" collapsed="false">
      <c r="B5" s="4" t="s">
        <v>3</v>
      </c>
      <c r="C5" s="4"/>
    </row>
    <row r="6" customFormat="false" ht="15" hidden="false" customHeight="false" outlineLevel="0" collapsed="false">
      <c r="B6" s="5" t="s">
        <v>4</v>
      </c>
      <c r="C6" s="6" t="s">
        <v>5</v>
      </c>
    </row>
    <row r="7" customFormat="false" ht="15" hidden="false" customHeight="false" outlineLevel="0" collapsed="false">
      <c r="B7" s="5" t="s">
        <v>6</v>
      </c>
      <c r="C7" s="6" t="s">
        <v>7</v>
      </c>
    </row>
    <row r="8" customFormat="false" ht="15" hidden="false" customHeight="false" outlineLevel="0" collapsed="false">
      <c r="B8" s="5" t="s">
        <v>8</v>
      </c>
      <c r="C8" s="7" t="s">
        <v>9</v>
      </c>
    </row>
    <row r="9" customFormat="false" ht="15" hidden="false" customHeight="false" outlineLevel="0" collapsed="false">
      <c r="B9" s="5" t="s">
        <v>10</v>
      </c>
      <c r="C9" s="6" t="s">
        <v>11</v>
      </c>
    </row>
    <row r="10" customFormat="false" ht="15" hidden="false" customHeight="false" outlineLevel="0" collapsed="false">
      <c r="B10" s="5" t="s">
        <v>12</v>
      </c>
      <c r="C10" s="7" t="s">
        <v>13</v>
      </c>
    </row>
    <row r="11" customFormat="false" ht="15" hidden="false" customHeight="false" outlineLevel="0" collapsed="false">
      <c r="B11" s="5" t="s">
        <v>14</v>
      </c>
      <c r="C11" s="7" t="s">
        <v>15</v>
      </c>
    </row>
    <row r="13" customFormat="false" ht="17.15" hidden="false" customHeight="false" outlineLevel="0" collapsed="false">
      <c r="B13" s="4" t="s">
        <v>16</v>
      </c>
      <c r="C13" s="4"/>
    </row>
    <row r="14" customFormat="false" ht="15" hidden="false" customHeight="false" outlineLevel="0" collapsed="false">
      <c r="B14" s="5" t="s">
        <v>17</v>
      </c>
      <c r="C14" s="6" t="s">
        <v>18</v>
      </c>
    </row>
    <row r="15" customFormat="false" ht="15" hidden="false" customHeight="false" outlineLevel="0" collapsed="false">
      <c r="B15" s="5" t="s">
        <v>19</v>
      </c>
      <c r="C15" s="6" t="s">
        <v>20</v>
      </c>
    </row>
    <row r="16" customFormat="false" ht="15" hidden="false" customHeight="false" outlineLevel="0" collapsed="false">
      <c r="B16" s="5" t="s">
        <v>21</v>
      </c>
      <c r="C16" s="6" t="s">
        <v>22</v>
      </c>
    </row>
    <row r="17" customFormat="false" ht="15" hidden="false" customHeight="false" outlineLevel="0" collapsed="false">
      <c r="B17" s="5" t="s">
        <v>23</v>
      </c>
      <c r="C17" s="7" t="s">
        <v>24</v>
      </c>
    </row>
    <row r="18" customFormat="false" ht="15" hidden="false" customHeight="false" outlineLevel="0" collapsed="false">
      <c r="B18" s="5" t="s">
        <v>25</v>
      </c>
      <c r="C18" s="6" t="s">
        <v>26</v>
      </c>
    </row>
    <row r="20" customFormat="false" ht="15" hidden="false" customHeight="false" outlineLevel="0" collapsed="false">
      <c r="B20" s="4" t="s">
        <v>27</v>
      </c>
      <c r="C20" s="4"/>
    </row>
    <row r="21" customFormat="false" ht="15" hidden="false" customHeight="false" outlineLevel="0" collapsed="false">
      <c r="B21" s="5" t="s">
        <v>28</v>
      </c>
      <c r="C21" s="6" t="s">
        <v>29</v>
      </c>
    </row>
    <row r="22" customFormat="false" ht="15" hidden="false" customHeight="false" outlineLevel="0" collapsed="false">
      <c r="B22" s="5" t="s">
        <v>30</v>
      </c>
      <c r="C22" s="6" t="s">
        <v>31</v>
      </c>
    </row>
    <row r="23" customFormat="false" ht="15" hidden="false" customHeight="false" outlineLevel="0" collapsed="false">
      <c r="B23" s="5" t="s">
        <v>32</v>
      </c>
      <c r="C23" s="7" t="s">
        <v>33</v>
      </c>
    </row>
    <row r="24" customFormat="false" ht="15" hidden="false" customHeight="false" outlineLevel="0" collapsed="false">
      <c r="B24" s="5" t="s">
        <v>34</v>
      </c>
      <c r="C24" s="8" t="n">
        <v>46295</v>
      </c>
    </row>
    <row r="25" customFormat="false" ht="15" hidden="false" customHeight="false" outlineLevel="0" collapsed="false">
      <c r="B25" s="5" t="s">
        <v>35</v>
      </c>
      <c r="C25" s="8" t="n">
        <v>46266</v>
      </c>
    </row>
    <row r="26" customFormat="false" ht="15" hidden="false" customHeight="false" outlineLevel="0" collapsed="false">
      <c r="B26" s="5" t="s">
        <v>36</v>
      </c>
      <c r="C26" s="8" t="n">
        <v>46295</v>
      </c>
    </row>
    <row r="27" customFormat="false" ht="15" hidden="false" customHeight="false" outlineLevel="0" collapsed="false">
      <c r="B27" s="5" t="s">
        <v>37</v>
      </c>
      <c r="C27" s="8" t="n">
        <v>46326</v>
      </c>
    </row>
    <row r="28" customFormat="false" ht="15" hidden="false" customHeight="false" outlineLevel="0" collapsed="false">
      <c r="B28" s="5" t="s">
        <v>38</v>
      </c>
      <c r="C28" s="6" t="s">
        <v>39</v>
      </c>
    </row>
    <row r="30" customFormat="false" ht="15" hidden="false" customHeight="false" outlineLevel="0" collapsed="false">
      <c r="B30" s="4" t="s">
        <v>40</v>
      </c>
      <c r="C30" s="4"/>
    </row>
    <row r="31" customFormat="false" ht="15" hidden="false" customHeight="false" outlineLevel="0" collapsed="false">
      <c r="B31" s="9" t="s">
        <v>41</v>
      </c>
      <c r="C31" s="10" t="n">
        <v>22000</v>
      </c>
    </row>
    <row r="32" customFormat="false" ht="15" hidden="false" customHeight="false" outlineLevel="0" collapsed="false">
      <c r="B32" s="5" t="s">
        <v>42</v>
      </c>
      <c r="C32" s="10" t="n">
        <v>3000</v>
      </c>
    </row>
    <row r="33" customFormat="false" ht="15" hidden="false" customHeight="false" outlineLevel="0" collapsed="false">
      <c r="B33" s="5" t="s">
        <v>43</v>
      </c>
      <c r="C33" s="11" t="n">
        <v>0.1</v>
      </c>
    </row>
    <row r="34" customFormat="false" ht="15" hidden="false" customHeight="false" outlineLevel="0" collapsed="false">
      <c r="B34" s="5" t="s">
        <v>44</v>
      </c>
      <c r="C34" s="6" t="s">
        <v>45</v>
      </c>
    </row>
    <row r="36" customFormat="false" ht="15" hidden="false" customHeight="false" outlineLevel="0" collapsed="false">
      <c r="B36" s="4" t="s">
        <v>46</v>
      </c>
      <c r="C36" s="4"/>
      <c r="D36" s="4"/>
      <c r="E36" s="4"/>
      <c r="F36" s="4"/>
      <c r="G36" s="4"/>
    </row>
    <row r="37" customFormat="false" ht="15" hidden="false" customHeight="false" outlineLevel="0" collapsed="false">
      <c r="B37" s="12" t="s">
        <v>47</v>
      </c>
      <c r="C37" s="12" t="s">
        <v>48</v>
      </c>
      <c r="D37" s="12" t="s">
        <v>49</v>
      </c>
      <c r="E37" s="12" t="s">
        <v>50</v>
      </c>
      <c r="F37" s="12"/>
      <c r="G37" s="12" t="s">
        <v>51</v>
      </c>
    </row>
    <row r="38" customFormat="false" ht="15" hidden="false" customHeight="false" outlineLevel="0" collapsed="false">
      <c r="B38" s="13" t="n">
        <v>46266</v>
      </c>
      <c r="C38" s="7" t="s">
        <v>52</v>
      </c>
      <c r="D38" s="14" t="n">
        <v>1</v>
      </c>
      <c r="E38" s="14"/>
      <c r="F38" s="15"/>
      <c r="G38" s="16" t="n">
        <f aca="false">IF(AND(D38="",E38=""),"",N(D38)*入力!$C$31+N(E38)*入力!$C$32)</f>
        <v>22000</v>
      </c>
    </row>
    <row r="39" customFormat="false" ht="15" hidden="false" customHeight="false" outlineLevel="0" collapsed="false">
      <c r="B39" s="13" t="n">
        <v>46267</v>
      </c>
      <c r="C39" s="7" t="s">
        <v>52</v>
      </c>
      <c r="D39" s="14" t="n">
        <v>1</v>
      </c>
      <c r="E39" s="14"/>
      <c r="F39" s="15"/>
      <c r="G39" s="16" t="n">
        <f aca="false">IF(AND(D39="",E39=""),"",N(D39)*入力!$C$31+N(E39)*入力!$C$32)</f>
        <v>22000</v>
      </c>
    </row>
    <row r="40" customFormat="false" ht="15" hidden="false" customHeight="false" outlineLevel="0" collapsed="false">
      <c r="B40" s="13" t="n">
        <v>46268</v>
      </c>
      <c r="C40" s="7" t="s">
        <v>53</v>
      </c>
      <c r="D40" s="14" t="n">
        <v>2</v>
      </c>
      <c r="E40" s="14"/>
      <c r="F40" s="15"/>
      <c r="G40" s="16" t="n">
        <f aca="false">IF(AND(D40="",E40=""),"",N(D40)*入力!$C$31+N(E40)*入力!$C$32)</f>
        <v>44000</v>
      </c>
    </row>
    <row r="41" customFormat="false" ht="15" hidden="false" customHeight="false" outlineLevel="0" collapsed="false">
      <c r="B41" s="13" t="n">
        <v>46269</v>
      </c>
      <c r="C41" s="7" t="s">
        <v>53</v>
      </c>
      <c r="D41" s="14" t="n">
        <v>1</v>
      </c>
      <c r="E41" s="14"/>
      <c r="F41" s="15"/>
      <c r="G41" s="16" t="n">
        <f aca="false">IF(AND(D41="",E41=""),"",N(D41)*入力!$C$31+N(E41)*入力!$C$32)</f>
        <v>22000</v>
      </c>
    </row>
    <row r="42" customFormat="false" ht="15" hidden="false" customHeight="false" outlineLevel="0" collapsed="false">
      <c r="B42" s="13" t="n">
        <v>46270</v>
      </c>
      <c r="C42" s="7" t="s">
        <v>53</v>
      </c>
      <c r="D42" s="14" t="n">
        <v>1</v>
      </c>
      <c r="E42" s="14" t="n">
        <v>2</v>
      </c>
      <c r="F42" s="15"/>
      <c r="G42" s="16" t="n">
        <f aca="false">IF(AND(D42="",E42=""),"",N(D42)*入力!$C$31+N(E42)*入力!$C$32)</f>
        <v>28000</v>
      </c>
    </row>
    <row r="43" customFormat="false" ht="15" hidden="false" customHeight="false" outlineLevel="0" collapsed="false">
      <c r="B43" s="13" t="n">
        <v>46272</v>
      </c>
      <c r="C43" s="6" t="s">
        <v>54</v>
      </c>
      <c r="D43" s="14" t="n">
        <v>1</v>
      </c>
      <c r="E43" s="14"/>
      <c r="F43" s="15"/>
      <c r="G43" s="16" t="n">
        <f aca="false">IF(AND(D43="",E43=""),"",N(D43)*入力!$C$31+N(E43)*入力!$C$32)</f>
        <v>22000</v>
      </c>
    </row>
    <row r="44" customFormat="false" ht="15" hidden="false" customHeight="false" outlineLevel="0" collapsed="false">
      <c r="B44" s="13" t="n">
        <v>46273</v>
      </c>
      <c r="C44" s="6" t="s">
        <v>55</v>
      </c>
      <c r="D44" s="14" t="n">
        <v>1</v>
      </c>
      <c r="E44" s="14"/>
      <c r="F44" s="15"/>
      <c r="G44" s="16" t="n">
        <f aca="false">IF(AND(D44="",E44=""),"",N(D44)*入力!$C$31+N(E44)*入力!$C$32)</f>
        <v>22000</v>
      </c>
    </row>
    <row r="45" customFormat="false" ht="15" hidden="false" customHeight="false" outlineLevel="0" collapsed="false">
      <c r="B45" s="13" t="n">
        <v>46274</v>
      </c>
      <c r="C45" s="7" t="s">
        <v>52</v>
      </c>
      <c r="D45" s="14" t="n">
        <v>2</v>
      </c>
      <c r="E45" s="14"/>
      <c r="F45" s="15"/>
      <c r="G45" s="16" t="n">
        <f aca="false">IF(AND(D45="",E45=""),"",N(D45)*入力!$C$31+N(E45)*入力!$C$32)</f>
        <v>44000</v>
      </c>
    </row>
    <row r="46" customFormat="false" ht="15" hidden="false" customHeight="false" outlineLevel="0" collapsed="false">
      <c r="B46" s="13" t="n">
        <v>46275</v>
      </c>
      <c r="C46" s="7" t="s">
        <v>52</v>
      </c>
      <c r="D46" s="14" t="n">
        <v>1</v>
      </c>
      <c r="E46" s="14"/>
      <c r="F46" s="15"/>
      <c r="G46" s="16" t="n">
        <f aca="false">IF(AND(D46="",E46=""),"",N(D46)*入力!$C$31+N(E46)*入力!$C$32)</f>
        <v>22000</v>
      </c>
    </row>
    <row r="47" customFormat="false" ht="15" hidden="false" customHeight="false" outlineLevel="0" collapsed="false">
      <c r="B47" s="13" t="n">
        <v>46276</v>
      </c>
      <c r="C47" s="7" t="s">
        <v>53</v>
      </c>
      <c r="D47" s="14" t="n">
        <v>1</v>
      </c>
      <c r="E47" s="14"/>
      <c r="F47" s="15"/>
      <c r="G47" s="16" t="n">
        <f aca="false">IF(AND(D47="",E47=""),"",N(D47)*入力!$C$31+N(E47)*入力!$C$32)</f>
        <v>22000</v>
      </c>
    </row>
    <row r="48" customFormat="false" ht="15" hidden="false" customHeight="false" outlineLevel="0" collapsed="false">
      <c r="B48" s="13" t="n">
        <v>46277</v>
      </c>
      <c r="C48" s="7" t="s">
        <v>53</v>
      </c>
      <c r="D48" s="14" t="n">
        <v>1</v>
      </c>
      <c r="E48" s="14" t="n">
        <v>2</v>
      </c>
      <c r="F48" s="15"/>
      <c r="G48" s="16" t="n">
        <f aca="false">IF(AND(D48="",E48=""),"",N(D48)*入力!$C$31+N(E48)*入力!$C$32)</f>
        <v>28000</v>
      </c>
    </row>
    <row r="49" customFormat="false" ht="15" hidden="false" customHeight="false" outlineLevel="0" collapsed="false">
      <c r="B49" s="13" t="n">
        <v>46279</v>
      </c>
      <c r="C49" s="7" t="s">
        <v>53</v>
      </c>
      <c r="D49" s="14" t="n">
        <v>1</v>
      </c>
      <c r="E49" s="14"/>
      <c r="F49" s="15"/>
      <c r="G49" s="16" t="n">
        <f aca="false">IF(AND(D49="",E49=""),"",N(D49)*入力!$C$31+N(E49)*入力!$C$32)</f>
        <v>22000</v>
      </c>
    </row>
    <row r="50" customFormat="false" ht="15" hidden="false" customHeight="false" outlineLevel="0" collapsed="false">
      <c r="B50" s="13" t="n">
        <v>46280</v>
      </c>
      <c r="C50" s="6" t="s">
        <v>54</v>
      </c>
      <c r="D50" s="14" t="n">
        <v>2</v>
      </c>
      <c r="E50" s="14"/>
      <c r="F50" s="15"/>
      <c r="G50" s="16" t="n">
        <f aca="false">IF(AND(D50="",E50=""),"",N(D50)*入力!$C$31+N(E50)*入力!$C$32)</f>
        <v>44000</v>
      </c>
    </row>
    <row r="51" customFormat="false" ht="15" hidden="false" customHeight="false" outlineLevel="0" collapsed="false">
      <c r="B51" s="13" t="n">
        <v>46281</v>
      </c>
      <c r="C51" s="6" t="s">
        <v>55</v>
      </c>
      <c r="D51" s="14" t="n">
        <v>1</v>
      </c>
      <c r="E51" s="14"/>
      <c r="F51" s="15"/>
      <c r="G51" s="16" t="n">
        <f aca="false">IF(AND(D51="",E51=""),"",N(D51)*入力!$C$31+N(E51)*入力!$C$32)</f>
        <v>22000</v>
      </c>
    </row>
    <row r="52" customFormat="false" ht="15" hidden="false" customHeight="false" outlineLevel="0" collapsed="false">
      <c r="B52" s="13" t="n">
        <v>46282</v>
      </c>
      <c r="C52" s="7" t="s">
        <v>52</v>
      </c>
      <c r="D52" s="14" t="n">
        <v>1</v>
      </c>
      <c r="E52" s="14"/>
      <c r="F52" s="15"/>
      <c r="G52" s="16" t="n">
        <f aca="false">IF(AND(D52="",E52=""),"",N(D52)*入力!$C$31+N(E52)*入力!$C$32)</f>
        <v>22000</v>
      </c>
    </row>
    <row r="53" customFormat="false" ht="15" hidden="false" customHeight="false" outlineLevel="0" collapsed="false">
      <c r="B53" s="13" t="n">
        <v>46283</v>
      </c>
      <c r="C53" s="7" t="s">
        <v>52</v>
      </c>
      <c r="D53" s="14" t="n">
        <v>1</v>
      </c>
      <c r="E53" s="14"/>
      <c r="F53" s="15"/>
      <c r="G53" s="16" t="n">
        <f aca="false">IF(AND(D53="",E53=""),"",N(D53)*入力!$C$31+N(E53)*入力!$C$32)</f>
        <v>22000</v>
      </c>
    </row>
    <row r="54" customFormat="false" ht="15" hidden="false" customHeight="false" outlineLevel="0" collapsed="false">
      <c r="B54" s="13" t="n">
        <v>46284</v>
      </c>
      <c r="C54" s="7" t="s">
        <v>53</v>
      </c>
      <c r="D54" s="14" t="n">
        <v>1</v>
      </c>
      <c r="E54" s="14" t="n">
        <v>2</v>
      </c>
      <c r="F54" s="15"/>
      <c r="G54" s="16" t="n">
        <f aca="false">IF(AND(D54="",E54=""),"",N(D54)*入力!$C$31+N(E54)*入力!$C$32)</f>
        <v>28000</v>
      </c>
    </row>
    <row r="55" customFormat="false" ht="15" hidden="false" customHeight="false" outlineLevel="0" collapsed="false">
      <c r="B55" s="13" t="n">
        <v>46289</v>
      </c>
      <c r="C55" s="7" t="s">
        <v>53</v>
      </c>
      <c r="D55" s="14" t="n">
        <v>2</v>
      </c>
      <c r="E55" s="14"/>
      <c r="F55" s="15"/>
      <c r="G55" s="16" t="n">
        <f aca="false">IF(AND(D55="",E55=""),"",N(D55)*入力!$C$31+N(E55)*入力!$C$32)</f>
        <v>44000</v>
      </c>
    </row>
    <row r="56" customFormat="false" ht="15" hidden="false" customHeight="false" outlineLevel="0" collapsed="false">
      <c r="B56" s="13" t="n">
        <v>46290</v>
      </c>
      <c r="C56" s="7" t="s">
        <v>53</v>
      </c>
      <c r="D56" s="14" t="n">
        <v>1</v>
      </c>
      <c r="E56" s="14"/>
      <c r="F56" s="15"/>
      <c r="G56" s="16" t="n">
        <f aca="false">IF(AND(D56="",E56=""),"",N(D56)*入力!$C$31+N(E56)*入力!$C$32)</f>
        <v>22000</v>
      </c>
    </row>
    <row r="57" customFormat="false" ht="15" hidden="false" customHeight="false" outlineLevel="0" collapsed="false">
      <c r="B57" s="13" t="n">
        <v>46291</v>
      </c>
      <c r="C57" s="6" t="s">
        <v>54</v>
      </c>
      <c r="D57" s="14" t="n">
        <v>1</v>
      </c>
      <c r="E57" s="14"/>
      <c r="F57" s="15"/>
      <c r="G57" s="16" t="n">
        <f aca="false">IF(AND(D57="",E57=""),"",N(D57)*入力!$C$31+N(E57)*入力!$C$32)</f>
        <v>22000</v>
      </c>
    </row>
    <row r="58" customFormat="false" ht="15" hidden="false" customHeight="false" outlineLevel="0" collapsed="false">
      <c r="B58" s="13" t="n">
        <v>46293</v>
      </c>
      <c r="C58" s="6" t="s">
        <v>55</v>
      </c>
      <c r="D58" s="14" t="n">
        <v>1</v>
      </c>
      <c r="E58" s="14"/>
      <c r="F58" s="15"/>
      <c r="G58" s="16" t="n">
        <f aca="false">IF(AND(D58="",E58=""),"",N(D58)*入力!$C$31+N(E58)*入力!$C$32)</f>
        <v>22000</v>
      </c>
    </row>
    <row r="59" customFormat="false" ht="15" hidden="false" customHeight="false" outlineLevel="0" collapsed="false">
      <c r="B59" s="13" t="n">
        <v>46294</v>
      </c>
      <c r="C59" s="7" t="s">
        <v>52</v>
      </c>
      <c r="D59" s="14" t="n">
        <v>1</v>
      </c>
      <c r="E59" s="14"/>
      <c r="F59" s="15"/>
      <c r="G59" s="16" t="n">
        <f aca="false">IF(AND(D59="",E59=""),"",N(D59)*入力!$C$31+N(E59)*入力!$C$32)</f>
        <v>22000</v>
      </c>
    </row>
    <row r="60" customFormat="false" ht="15" hidden="false" customHeight="false" outlineLevel="0" collapsed="false">
      <c r="B60" s="13" t="n">
        <v>46295</v>
      </c>
      <c r="C60" s="7" t="s">
        <v>52</v>
      </c>
      <c r="D60" s="14" t="n">
        <v>2</v>
      </c>
      <c r="E60" s="14" t="n">
        <v>2</v>
      </c>
      <c r="F60" s="15"/>
      <c r="G60" s="16" t="n">
        <f aca="false">IF(AND(D60="",E60=""),"",N(D60)*入力!$C$31+N(E60)*入力!$C$32)</f>
        <v>50000</v>
      </c>
    </row>
    <row r="61" customFormat="false" ht="15" hidden="false" customHeight="false" outlineLevel="0" collapsed="false">
      <c r="B61" s="13"/>
      <c r="C61" s="6"/>
      <c r="D61" s="14"/>
      <c r="E61" s="14"/>
      <c r="F61" s="15"/>
      <c r="G61" s="16" t="str">
        <f aca="false">IF(AND(D61="",E61=""),"",N(D61)*入力!$C$31+N(E61)*入力!$C$32)</f>
        <v/>
      </c>
    </row>
    <row r="62" customFormat="false" ht="15" hidden="false" customHeight="false" outlineLevel="0" collapsed="false">
      <c r="B62" s="13"/>
      <c r="C62" s="6"/>
      <c r="D62" s="14"/>
      <c r="E62" s="14"/>
      <c r="F62" s="15"/>
      <c r="G62" s="16" t="str">
        <f aca="false">IF(AND(D62="",E62=""),"",N(D62)*入力!$C$31+N(E62)*入力!$C$32)</f>
        <v/>
      </c>
    </row>
    <row r="63" customFormat="false" ht="15" hidden="false" customHeight="false" outlineLevel="0" collapsed="false">
      <c r="B63" s="13"/>
      <c r="C63" s="6"/>
      <c r="D63" s="14"/>
      <c r="E63" s="14"/>
      <c r="F63" s="15"/>
      <c r="G63" s="16" t="str">
        <f aca="false">IF(AND(D63="",E63=""),"",N(D63)*入力!$C$31+N(E63)*入力!$C$32)</f>
        <v/>
      </c>
    </row>
    <row r="64" customFormat="false" ht="15" hidden="false" customHeight="false" outlineLevel="0" collapsed="false">
      <c r="B64" s="13"/>
      <c r="C64" s="6"/>
      <c r="D64" s="14"/>
      <c r="E64" s="14"/>
      <c r="F64" s="15"/>
      <c r="G64" s="16" t="str">
        <f aca="false">IF(AND(D64="",E64=""),"",N(D64)*入力!$C$31+N(E64)*入力!$C$32)</f>
        <v/>
      </c>
    </row>
    <row r="65" customFormat="false" ht="15" hidden="false" customHeight="false" outlineLevel="0" collapsed="false">
      <c r="B65" s="13"/>
      <c r="C65" s="6"/>
      <c r="D65" s="14"/>
      <c r="E65" s="14"/>
      <c r="F65" s="15"/>
      <c r="G65" s="16" t="str">
        <f aca="false">IF(AND(D65="",E65=""),"",N(D65)*入力!$C$31+N(E65)*入力!$C$32)</f>
        <v/>
      </c>
    </row>
    <row r="66" customFormat="false" ht="15" hidden="false" customHeight="false" outlineLevel="0" collapsed="false">
      <c r="B66" s="13"/>
      <c r="C66" s="6"/>
      <c r="D66" s="14"/>
      <c r="E66" s="14"/>
      <c r="F66" s="15"/>
      <c r="G66" s="16" t="str">
        <f aca="false">IF(AND(D66="",E66=""),"",N(D66)*入力!$C$31+N(E66)*入力!$C$32)</f>
        <v/>
      </c>
    </row>
    <row r="67" customFormat="false" ht="15" hidden="false" customHeight="false" outlineLevel="0" collapsed="false">
      <c r="B67" s="13"/>
      <c r="C67" s="6"/>
      <c r="D67" s="14"/>
      <c r="E67" s="14"/>
      <c r="F67" s="15"/>
      <c r="G67" s="16" t="str">
        <f aca="false">IF(AND(D67="",E67=""),"",N(D67)*入力!$C$31+N(E67)*入力!$C$32)</f>
        <v/>
      </c>
    </row>
    <row r="68" customFormat="false" ht="15" hidden="false" customHeight="false" outlineLevel="0" collapsed="false">
      <c r="B68" s="13"/>
      <c r="C68" s="6"/>
      <c r="D68" s="14"/>
      <c r="E68" s="14"/>
      <c r="F68" s="15"/>
      <c r="G68" s="16" t="str">
        <f aca="false">IF(AND(D68="",E68=""),"",N(D68)*入力!$C$31+N(E68)*入力!$C$32)</f>
        <v/>
      </c>
    </row>
    <row r="69" customFormat="false" ht="15" hidden="false" customHeight="false" outlineLevel="0" collapsed="false">
      <c r="B69" s="12" t="s">
        <v>56</v>
      </c>
      <c r="C69" s="12"/>
      <c r="D69" s="17" t="n">
        <f aca="false">SUM(D38:D68)</f>
        <v>28</v>
      </c>
      <c r="E69" s="17" t="n">
        <f aca="false">SUM(E38:E68)</f>
        <v>8</v>
      </c>
      <c r="F69" s="15"/>
      <c r="G69" s="18" t="n">
        <f aca="false">SUM(G38:G68)</f>
        <v>640000</v>
      </c>
    </row>
    <row r="70" customFormat="false" ht="15" hidden="false" customHeight="false" outlineLevel="0" collapsed="false">
      <c r="B70" s="19" t="s">
        <v>57</v>
      </c>
    </row>
    <row r="72" customFormat="false" ht="15" hidden="false" customHeight="false" outlineLevel="0" collapsed="false">
      <c r="B72" s="4" t="s">
        <v>58</v>
      </c>
      <c r="C72" s="4"/>
      <c r="D72" s="4"/>
      <c r="E72" s="4"/>
      <c r="F72" s="4"/>
      <c r="G72" s="4"/>
    </row>
    <row r="73" customFormat="false" ht="15" hidden="false" customHeight="false" outlineLevel="0" collapsed="false">
      <c r="B73" s="6" t="s">
        <v>59</v>
      </c>
      <c r="C73" s="6"/>
      <c r="D73" s="6"/>
      <c r="E73" s="6"/>
      <c r="F73" s="6"/>
      <c r="G73" s="20" t="n">
        <v>12000</v>
      </c>
    </row>
    <row r="74" customFormat="false" ht="15" hidden="false" customHeight="false" outlineLevel="0" collapsed="false">
      <c r="B74" s="6"/>
      <c r="C74" s="6"/>
      <c r="D74" s="6"/>
      <c r="E74" s="6"/>
      <c r="F74" s="6"/>
      <c r="G74" s="20"/>
    </row>
    <row r="76" customFormat="false" ht="15" hidden="false" customHeight="false" outlineLevel="0" collapsed="false">
      <c r="B76" s="4" t="s">
        <v>60</v>
      </c>
      <c r="C76" s="4"/>
      <c r="D76" s="4"/>
      <c r="E76" s="4"/>
      <c r="F76" s="4"/>
      <c r="G76" s="4"/>
    </row>
    <row r="77" customFormat="false" ht="15" hidden="false" customHeight="false" outlineLevel="0" collapsed="false">
      <c r="B77" s="21"/>
      <c r="C77" s="21"/>
      <c r="D77" s="21"/>
      <c r="E77" s="21"/>
      <c r="F77" s="21"/>
      <c r="G77" s="21"/>
    </row>
    <row r="78" customFormat="false" ht="15" hidden="false" customHeight="false" outlineLevel="0" collapsed="false">
      <c r="B78" s="21"/>
      <c r="C78" s="21"/>
      <c r="D78" s="21"/>
      <c r="E78" s="21"/>
      <c r="F78" s="21"/>
      <c r="G78" s="21"/>
    </row>
    <row r="79" customFormat="false" ht="15" hidden="false" customHeight="false" outlineLevel="0" collapsed="false">
      <c r="B79" s="21"/>
      <c r="C79" s="21"/>
      <c r="D79" s="21"/>
      <c r="E79" s="21"/>
      <c r="F79" s="21"/>
      <c r="G79" s="21"/>
    </row>
  </sheetData>
  <mergeCells count="11">
    <mergeCell ref="B5:C5"/>
    <mergeCell ref="B13:C13"/>
    <mergeCell ref="B20:C20"/>
    <mergeCell ref="B30:C30"/>
    <mergeCell ref="B36:G36"/>
    <mergeCell ref="B69:C69"/>
    <mergeCell ref="B72:G72"/>
    <mergeCell ref="B73:F73"/>
    <mergeCell ref="B74:F74"/>
    <mergeCell ref="B76:G76"/>
    <mergeCell ref="B77:G79"/>
  </mergeCells>
  <dataValidations count="1">
    <dataValidation allowBlank="false" errorStyle="stop" operator="between" showDropDown="false" showErrorMessage="false" showInputMessage="false" sqref="C34" type="list">
      <formula1>"切り捨て,四捨五入,切り上げ"</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6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3" min="2" style="0" width="15"/>
    <col collapsed="false" customWidth="true" hidden="false" outlineLevel="0" max="4" min="4" style="0" width="12"/>
    <col collapsed="false" customWidth="true" hidden="false" outlineLevel="0" max="5" min="5" style="0" width="9"/>
    <col collapsed="false" customWidth="true" hidden="false" outlineLevel="0" max="6" min="6" style="0" width="10"/>
    <col collapsed="false" customWidth="true" hidden="false" outlineLevel="0" max="7" min="7" style="0" width="11"/>
    <col collapsed="false" customWidth="true" hidden="false" outlineLevel="0" max="8" min="8" style="0" width="16"/>
  </cols>
  <sheetData>
    <row r="1" customFormat="false" ht="36" hidden="false" customHeight="true" outlineLevel="0" collapsed="false">
      <c r="A1" s="22" t="s">
        <v>61</v>
      </c>
      <c r="B1" s="22"/>
      <c r="C1" s="22"/>
      <c r="D1" s="22"/>
      <c r="E1" s="22"/>
      <c r="F1" s="22"/>
      <c r="G1" s="22"/>
      <c r="H1" s="22"/>
    </row>
    <row r="2" customFormat="false" ht="6.75" hidden="false" customHeight="true" outlineLevel="0" collapsed="false"/>
    <row r="3" customFormat="false" ht="15.75" hidden="false" customHeight="true" outlineLevel="0" collapsed="false">
      <c r="F3" s="23" t="s">
        <v>32</v>
      </c>
      <c r="G3" s="24" t="str">
        <f aca="false">IF(入力!$C$23="","",入力!$C$23)</f>
        <v>2026-09</v>
      </c>
      <c r="H3" s="24"/>
    </row>
    <row r="4" customFormat="false" ht="25.5" hidden="false" customHeight="true" outlineLevel="0" collapsed="false">
      <c r="A4" s="25" t="str">
        <f aca="false">入力!$C$21&amp;"　"&amp;入力!$C$22</f>
        <v>ホシノ内装 株式会社　御中</v>
      </c>
      <c r="B4" s="25"/>
      <c r="C4" s="25"/>
      <c r="D4" s="25"/>
      <c r="F4" s="23" t="s">
        <v>34</v>
      </c>
      <c r="G4" s="26" t="n">
        <f aca="false">IF(入力!$C$24="","",入力!$C$24)</f>
        <v>46295</v>
      </c>
      <c r="H4" s="26"/>
    </row>
    <row r="5" customFormat="false" ht="6.75" hidden="false" customHeight="true" outlineLevel="0" collapsed="false"/>
    <row r="6" customFormat="false" ht="15.75" hidden="false" customHeight="true" outlineLevel="0" collapsed="false">
      <c r="A6" s="27" t="s">
        <v>62</v>
      </c>
      <c r="E6" s="28" t="str">
        <f aca="false">IF(入力!$C$6="","",入力!$C$6)</f>
        <v>さくら内装</v>
      </c>
      <c r="F6" s="28"/>
      <c r="G6" s="28"/>
      <c r="H6" s="28"/>
    </row>
    <row r="7" customFormat="false" ht="15.75" hidden="false" customHeight="true" outlineLevel="0" collapsed="false">
      <c r="E7" s="29" t="str">
        <f aca="false">IF(入力!$C$7="","",入力!$C$7)</f>
        <v>佐藤 一郎</v>
      </c>
      <c r="F7" s="29"/>
      <c r="G7" s="29"/>
      <c r="H7" s="29"/>
    </row>
    <row r="8" customFormat="false" ht="15.75" hidden="false" customHeight="true" outlineLevel="0" collapsed="false">
      <c r="E8" s="29" t="str">
        <f aca="false">IF(入力!$C$8="","","〒"&amp;入力!$C$8)</f>
        <v>〒234-5678</v>
      </c>
      <c r="F8" s="29"/>
      <c r="G8" s="29"/>
      <c r="H8" s="29"/>
    </row>
    <row r="9" customFormat="false" ht="15.75" hidden="false" customHeight="true" outlineLevel="0" collapsed="false">
      <c r="E9" s="29" t="str">
        <f aca="false">IF(入力!$C$9="","",入力!$C$9)</f>
        <v>千葉県〇〇市△△1-2-3</v>
      </c>
      <c r="F9" s="29"/>
      <c r="G9" s="29"/>
      <c r="H9" s="29"/>
    </row>
    <row r="10" customFormat="false" ht="15.75" hidden="false" customHeight="true" outlineLevel="0" collapsed="false">
      <c r="E10" s="29" t="str">
        <f aca="false">IF(入力!$C$10="","","TEL "&amp;入力!$C$10)</f>
        <v>TEL 090-0000-0000</v>
      </c>
      <c r="F10" s="29"/>
      <c r="G10" s="29"/>
      <c r="H10" s="29"/>
    </row>
    <row r="11" customFormat="false" ht="15.75" hidden="false" customHeight="true" outlineLevel="0" collapsed="false">
      <c r="E11" s="29" t="str">
        <f aca="false">IF(入力!$C$11="","","登録番号："&amp;入力!$C$11)</f>
        <v>登録番号：T9876543210987</v>
      </c>
      <c r="F11" s="29"/>
      <c r="G11" s="29"/>
      <c r="H11" s="29"/>
    </row>
    <row r="12" customFormat="false" ht="6.75" hidden="false" customHeight="true" outlineLevel="0" collapsed="false"/>
    <row r="13" customFormat="false" ht="15.75" hidden="false" customHeight="true" outlineLevel="0" collapsed="false">
      <c r="A13" s="30" t="s">
        <v>38</v>
      </c>
      <c r="B13" s="30"/>
      <c r="C13" s="31" t="str">
        <f aca="false">IF(入力!$C$28="","",入力!$C$28)</f>
        <v>（仮称）青空ビル新築工事 内装工事</v>
      </c>
      <c r="D13" s="31"/>
      <c r="E13" s="31"/>
      <c r="F13" s="31"/>
      <c r="G13" s="31"/>
      <c r="H13" s="31"/>
    </row>
    <row r="14" customFormat="false" ht="15.75" hidden="false" customHeight="true" outlineLevel="0" collapsed="false">
      <c r="A14" s="30" t="s">
        <v>63</v>
      </c>
      <c r="B14" s="30"/>
      <c r="C14" s="31" t="str">
        <f aca="false">IF(入力!$C$25="","",TEXT(入力!$C$25,"yyyy年m月d日")&amp;" ～ "&amp;TEXT(入力!$C$26,"yyyy年m月d日")&amp;"締め")</f>
        <v>2026年9月1日 ～ 2026年9月30日締め</v>
      </c>
      <c r="D14" s="31"/>
      <c r="E14" s="31"/>
      <c r="F14" s="31"/>
      <c r="G14" s="31"/>
      <c r="H14" s="31"/>
    </row>
    <row r="15" customFormat="false" ht="15.75" hidden="false" customHeight="true" outlineLevel="0" collapsed="false">
      <c r="A15" s="30" t="s">
        <v>64</v>
      </c>
      <c r="B15" s="30"/>
      <c r="C15" s="31" t="str">
        <f aca="false">"1人工 "&amp;TEXT(入力!$C$31,"#,##0")&amp;"円　／　残業 "&amp;TEXT(入力!$C$32,"#,##0")&amp;"円/時間"</f>
        <v>1人工 22,000円　／　残業 3,000円/時間</v>
      </c>
      <c r="D15" s="31"/>
      <c r="E15" s="31"/>
      <c r="F15" s="31"/>
      <c r="G15" s="31"/>
      <c r="H15" s="31"/>
    </row>
    <row r="16" customFormat="false" ht="15.75" hidden="false" customHeight="true" outlineLevel="0" collapsed="false">
      <c r="A16" s="30" t="s">
        <v>37</v>
      </c>
      <c r="B16" s="30"/>
      <c r="C16" s="32" t="n">
        <f aca="false">IF(入力!$C$27="","",入力!$C$27)</f>
        <v>46326</v>
      </c>
      <c r="D16" s="32"/>
      <c r="E16" s="32"/>
      <c r="F16" s="32"/>
      <c r="G16" s="32"/>
      <c r="H16" s="32"/>
    </row>
    <row r="17" customFormat="false" ht="6.75" hidden="false" customHeight="true" outlineLevel="0" collapsed="false"/>
    <row r="18" customFormat="false" ht="30" hidden="false" customHeight="true" outlineLevel="0" collapsed="false">
      <c r="A18" s="33" t="s">
        <v>65</v>
      </c>
      <c r="B18" s="33"/>
      <c r="C18" s="33"/>
      <c r="D18" s="34" t="n">
        <f aca="false">H58</f>
        <v>717200</v>
      </c>
      <c r="E18" s="34"/>
      <c r="F18" s="34"/>
    </row>
    <row r="19" customFormat="false" ht="6.75" hidden="false" customHeight="true" outlineLevel="0" collapsed="false"/>
    <row r="20" customFormat="false" ht="15.75" hidden="false" customHeight="true" outlineLevel="0" collapsed="false">
      <c r="A20" s="35" t="s">
        <v>47</v>
      </c>
      <c r="B20" s="35" t="s">
        <v>48</v>
      </c>
      <c r="C20" s="35"/>
      <c r="D20" s="35"/>
      <c r="E20" s="35"/>
      <c r="F20" s="35" t="s">
        <v>49</v>
      </c>
      <c r="G20" s="35" t="s">
        <v>50</v>
      </c>
      <c r="H20" s="35" t="s">
        <v>66</v>
      </c>
    </row>
    <row r="21" customFormat="false" ht="16.5" hidden="false" customHeight="true" outlineLevel="0" collapsed="false">
      <c r="A21" s="36" t="str">
        <f aca="false">IF(入力!B38="","",MONTH(入力!B38)&amp;"/"&amp;DAY(入力!B38)&amp;"("&amp;CHOOSE(WEEKDAY(入力!B38),"日","月","火","水","木","金","土")&amp;")")</f>
        <v>9/1(火)</v>
      </c>
      <c r="B21" s="37" t="str">
        <f aca="false">IF(入力!C38="","",入力!C38)</f>
        <v>LGS下地組み</v>
      </c>
      <c r="C21" s="37"/>
      <c r="D21" s="37"/>
      <c r="E21" s="37"/>
      <c r="F21" s="38" t="n">
        <f aca="false">IF(入力!D38="","",入力!D38)</f>
        <v>1</v>
      </c>
      <c r="G21" s="38" t="str">
        <f aca="false">IF(入力!E38="","",入力!E38)</f>
        <v/>
      </c>
      <c r="H21" s="39" t="n">
        <f aca="false">IF(入力!G38="","",入力!G38)</f>
        <v>22000</v>
      </c>
    </row>
    <row r="22" customFormat="false" ht="16.5" hidden="false" customHeight="true" outlineLevel="0" collapsed="false">
      <c r="A22" s="36" t="str">
        <f aca="false">IF(入力!B39="","",MONTH(入力!B39)&amp;"/"&amp;DAY(入力!B39)&amp;"("&amp;CHOOSE(WEEKDAY(入力!B39),"日","月","火","水","木","金","土")&amp;")")</f>
        <v>9/2(水)</v>
      </c>
      <c r="B22" s="37" t="str">
        <f aca="false">IF(入力!C39="","",入力!C39)</f>
        <v>LGS下地組み</v>
      </c>
      <c r="C22" s="37"/>
      <c r="D22" s="37"/>
      <c r="E22" s="37"/>
      <c r="F22" s="38" t="n">
        <f aca="false">IF(入力!D39="","",入力!D39)</f>
        <v>1</v>
      </c>
      <c r="G22" s="38" t="str">
        <f aca="false">IF(入力!E39="","",入力!E39)</f>
        <v/>
      </c>
      <c r="H22" s="39" t="n">
        <f aca="false">IF(入力!G39="","",入力!G39)</f>
        <v>22000</v>
      </c>
    </row>
    <row r="23" customFormat="false" ht="16.5" hidden="false" customHeight="true" outlineLevel="0" collapsed="false">
      <c r="A23" s="36" t="str">
        <f aca="false">IF(入力!B40="","",MONTH(入力!B40)&amp;"/"&amp;DAY(入力!B40)&amp;"("&amp;CHOOSE(WEEKDAY(入力!B40),"日","月","火","水","木","金","土")&amp;")")</f>
        <v>9/3(木)</v>
      </c>
      <c r="B23" s="37" t="str">
        <f aca="false">IF(入力!C40="","",入力!C40)</f>
        <v>PB張り</v>
      </c>
      <c r="C23" s="37"/>
      <c r="D23" s="37"/>
      <c r="E23" s="37"/>
      <c r="F23" s="38" t="n">
        <f aca="false">IF(入力!D40="","",入力!D40)</f>
        <v>2</v>
      </c>
      <c r="G23" s="38" t="str">
        <f aca="false">IF(入力!E40="","",入力!E40)</f>
        <v/>
      </c>
      <c r="H23" s="39" t="n">
        <f aca="false">IF(入力!G40="","",入力!G40)</f>
        <v>44000</v>
      </c>
    </row>
    <row r="24" customFormat="false" ht="16.5" hidden="false" customHeight="true" outlineLevel="0" collapsed="false">
      <c r="A24" s="36" t="str">
        <f aca="false">IF(入力!B41="","",MONTH(入力!B41)&amp;"/"&amp;DAY(入力!B41)&amp;"("&amp;CHOOSE(WEEKDAY(入力!B41),"日","月","火","水","木","金","土")&amp;")")</f>
        <v>9/4(金)</v>
      </c>
      <c r="B24" s="37" t="str">
        <f aca="false">IF(入力!C41="","",入力!C41)</f>
        <v>PB張り</v>
      </c>
      <c r="C24" s="37"/>
      <c r="D24" s="37"/>
      <c r="E24" s="37"/>
      <c r="F24" s="38" t="n">
        <f aca="false">IF(入力!D41="","",入力!D41)</f>
        <v>1</v>
      </c>
      <c r="G24" s="38" t="str">
        <f aca="false">IF(入力!E41="","",入力!E41)</f>
        <v/>
      </c>
      <c r="H24" s="39" t="n">
        <f aca="false">IF(入力!G41="","",入力!G41)</f>
        <v>22000</v>
      </c>
    </row>
    <row r="25" customFormat="false" ht="16.5" hidden="false" customHeight="true" outlineLevel="0" collapsed="false">
      <c r="A25" s="36" t="str">
        <f aca="false">IF(入力!B42="","",MONTH(入力!B42)&amp;"/"&amp;DAY(入力!B42)&amp;"("&amp;CHOOSE(WEEKDAY(入力!B42),"日","月","火","水","木","金","土")&amp;")")</f>
        <v>9/5(土)</v>
      </c>
      <c r="B25" s="37" t="str">
        <f aca="false">IF(入力!C42="","",入力!C42)</f>
        <v>PB張り</v>
      </c>
      <c r="C25" s="37"/>
      <c r="D25" s="37"/>
      <c r="E25" s="37"/>
      <c r="F25" s="38" t="n">
        <f aca="false">IF(入力!D42="","",入力!D42)</f>
        <v>1</v>
      </c>
      <c r="G25" s="38" t="n">
        <f aca="false">IF(入力!E42="","",入力!E42)</f>
        <v>2</v>
      </c>
      <c r="H25" s="39" t="n">
        <f aca="false">IF(入力!G42="","",入力!G42)</f>
        <v>28000</v>
      </c>
    </row>
    <row r="26" customFormat="false" ht="16.5" hidden="false" customHeight="true" outlineLevel="0" collapsed="false">
      <c r="A26" s="36" t="str">
        <f aca="false">IF(入力!B43="","",MONTH(入力!B43)&amp;"/"&amp;DAY(入力!B43)&amp;"("&amp;CHOOSE(WEEKDAY(入力!B43),"日","月","火","水","木","金","土")&amp;")")</f>
        <v>9/7(月)</v>
      </c>
      <c r="B26" s="37" t="str">
        <f aca="false">IF(入力!C43="","",入力!C43)</f>
        <v>天井下地</v>
      </c>
      <c r="C26" s="37"/>
      <c r="D26" s="37"/>
      <c r="E26" s="37"/>
      <c r="F26" s="38" t="n">
        <f aca="false">IF(入力!D43="","",入力!D43)</f>
        <v>1</v>
      </c>
      <c r="G26" s="38" t="str">
        <f aca="false">IF(入力!E43="","",入力!E43)</f>
        <v/>
      </c>
      <c r="H26" s="39" t="n">
        <f aca="false">IF(入力!G43="","",入力!G43)</f>
        <v>22000</v>
      </c>
    </row>
    <row r="27" customFormat="false" ht="16.5" hidden="false" customHeight="true" outlineLevel="0" collapsed="false">
      <c r="A27" s="36" t="str">
        <f aca="false">IF(入力!B44="","",MONTH(入力!B44)&amp;"/"&amp;DAY(入力!B44)&amp;"("&amp;CHOOSE(WEEKDAY(入力!B44),"日","月","火","水","木","金","土")&amp;")")</f>
        <v>9/8(火)</v>
      </c>
      <c r="B27" s="37" t="str">
        <f aca="false">IF(入力!C44="","",入力!C44)</f>
        <v>天井PB張り</v>
      </c>
      <c r="C27" s="37"/>
      <c r="D27" s="37"/>
      <c r="E27" s="37"/>
      <c r="F27" s="38" t="n">
        <f aca="false">IF(入力!D44="","",入力!D44)</f>
        <v>1</v>
      </c>
      <c r="G27" s="38" t="str">
        <f aca="false">IF(入力!E44="","",入力!E44)</f>
        <v/>
      </c>
      <c r="H27" s="39" t="n">
        <f aca="false">IF(入力!G44="","",入力!G44)</f>
        <v>22000</v>
      </c>
    </row>
    <row r="28" customFormat="false" ht="16.5" hidden="false" customHeight="true" outlineLevel="0" collapsed="false">
      <c r="A28" s="36" t="str">
        <f aca="false">IF(入力!B45="","",MONTH(入力!B45)&amp;"/"&amp;DAY(入力!B45)&amp;"("&amp;CHOOSE(WEEKDAY(入力!B45),"日","月","火","水","木","金","土")&amp;")")</f>
        <v>9/9(水)</v>
      </c>
      <c r="B28" s="37" t="str">
        <f aca="false">IF(入力!C45="","",入力!C45)</f>
        <v>LGS下地組み</v>
      </c>
      <c r="C28" s="37"/>
      <c r="D28" s="37"/>
      <c r="E28" s="37"/>
      <c r="F28" s="38" t="n">
        <f aca="false">IF(入力!D45="","",入力!D45)</f>
        <v>2</v>
      </c>
      <c r="G28" s="38" t="str">
        <f aca="false">IF(入力!E45="","",入力!E45)</f>
        <v/>
      </c>
      <c r="H28" s="39" t="n">
        <f aca="false">IF(入力!G45="","",入力!G45)</f>
        <v>44000</v>
      </c>
    </row>
    <row r="29" customFormat="false" ht="16.5" hidden="false" customHeight="true" outlineLevel="0" collapsed="false">
      <c r="A29" s="36" t="str">
        <f aca="false">IF(入力!B46="","",MONTH(入力!B46)&amp;"/"&amp;DAY(入力!B46)&amp;"("&amp;CHOOSE(WEEKDAY(入力!B46),"日","月","火","水","木","金","土")&amp;")")</f>
        <v>9/10(木)</v>
      </c>
      <c r="B29" s="37" t="str">
        <f aca="false">IF(入力!C46="","",入力!C46)</f>
        <v>LGS下地組み</v>
      </c>
      <c r="C29" s="37"/>
      <c r="D29" s="37"/>
      <c r="E29" s="37"/>
      <c r="F29" s="38" t="n">
        <f aca="false">IF(入力!D46="","",入力!D46)</f>
        <v>1</v>
      </c>
      <c r="G29" s="38" t="str">
        <f aca="false">IF(入力!E46="","",入力!E46)</f>
        <v/>
      </c>
      <c r="H29" s="39" t="n">
        <f aca="false">IF(入力!G46="","",入力!G46)</f>
        <v>22000</v>
      </c>
    </row>
    <row r="30" customFormat="false" ht="16.5" hidden="false" customHeight="true" outlineLevel="0" collapsed="false">
      <c r="A30" s="36" t="str">
        <f aca="false">IF(入力!B47="","",MONTH(入力!B47)&amp;"/"&amp;DAY(入力!B47)&amp;"("&amp;CHOOSE(WEEKDAY(入力!B47),"日","月","火","水","木","金","土")&amp;")")</f>
        <v>9/11(金)</v>
      </c>
      <c r="B30" s="37" t="str">
        <f aca="false">IF(入力!C47="","",入力!C47)</f>
        <v>PB張り</v>
      </c>
      <c r="C30" s="37"/>
      <c r="D30" s="37"/>
      <c r="E30" s="37"/>
      <c r="F30" s="38" t="n">
        <f aca="false">IF(入力!D47="","",入力!D47)</f>
        <v>1</v>
      </c>
      <c r="G30" s="38" t="str">
        <f aca="false">IF(入力!E47="","",入力!E47)</f>
        <v/>
      </c>
      <c r="H30" s="39" t="n">
        <f aca="false">IF(入力!G47="","",入力!G47)</f>
        <v>22000</v>
      </c>
    </row>
    <row r="31" customFormat="false" ht="16.5" hidden="false" customHeight="true" outlineLevel="0" collapsed="false">
      <c r="A31" s="36" t="str">
        <f aca="false">IF(入力!B48="","",MONTH(入力!B48)&amp;"/"&amp;DAY(入力!B48)&amp;"("&amp;CHOOSE(WEEKDAY(入力!B48),"日","月","火","水","木","金","土")&amp;")")</f>
        <v>9/12(土)</v>
      </c>
      <c r="B31" s="37" t="str">
        <f aca="false">IF(入力!C48="","",入力!C48)</f>
        <v>PB張り</v>
      </c>
      <c r="C31" s="37"/>
      <c r="D31" s="37"/>
      <c r="E31" s="37"/>
      <c r="F31" s="38" t="n">
        <f aca="false">IF(入力!D48="","",入力!D48)</f>
        <v>1</v>
      </c>
      <c r="G31" s="38" t="n">
        <f aca="false">IF(入力!E48="","",入力!E48)</f>
        <v>2</v>
      </c>
      <c r="H31" s="39" t="n">
        <f aca="false">IF(入力!G48="","",入力!G48)</f>
        <v>28000</v>
      </c>
    </row>
    <row r="32" customFormat="false" ht="16.5" hidden="false" customHeight="true" outlineLevel="0" collapsed="false">
      <c r="A32" s="36" t="str">
        <f aca="false">IF(入力!B49="","",MONTH(入力!B49)&amp;"/"&amp;DAY(入力!B49)&amp;"("&amp;CHOOSE(WEEKDAY(入力!B49),"日","月","火","水","木","金","土")&amp;")")</f>
        <v>9/14(月)</v>
      </c>
      <c r="B32" s="37" t="str">
        <f aca="false">IF(入力!C49="","",入力!C49)</f>
        <v>PB張り</v>
      </c>
      <c r="C32" s="37"/>
      <c r="D32" s="37"/>
      <c r="E32" s="37"/>
      <c r="F32" s="38" t="n">
        <f aca="false">IF(入力!D49="","",入力!D49)</f>
        <v>1</v>
      </c>
      <c r="G32" s="38" t="str">
        <f aca="false">IF(入力!E49="","",入力!E49)</f>
        <v/>
      </c>
      <c r="H32" s="39" t="n">
        <f aca="false">IF(入力!G49="","",入力!G49)</f>
        <v>22000</v>
      </c>
    </row>
    <row r="33" customFormat="false" ht="16.5" hidden="false" customHeight="true" outlineLevel="0" collapsed="false">
      <c r="A33" s="36" t="str">
        <f aca="false">IF(入力!B50="","",MONTH(入力!B50)&amp;"/"&amp;DAY(入力!B50)&amp;"("&amp;CHOOSE(WEEKDAY(入力!B50),"日","月","火","水","木","金","土")&amp;")")</f>
        <v>9/15(火)</v>
      </c>
      <c r="B33" s="37" t="str">
        <f aca="false">IF(入力!C50="","",入力!C50)</f>
        <v>天井下地</v>
      </c>
      <c r="C33" s="37"/>
      <c r="D33" s="37"/>
      <c r="E33" s="37"/>
      <c r="F33" s="38" t="n">
        <f aca="false">IF(入力!D50="","",入力!D50)</f>
        <v>2</v>
      </c>
      <c r="G33" s="38" t="str">
        <f aca="false">IF(入力!E50="","",入力!E50)</f>
        <v/>
      </c>
      <c r="H33" s="39" t="n">
        <f aca="false">IF(入力!G50="","",入力!G50)</f>
        <v>44000</v>
      </c>
    </row>
    <row r="34" customFormat="false" ht="16.5" hidden="false" customHeight="true" outlineLevel="0" collapsed="false">
      <c r="A34" s="36" t="str">
        <f aca="false">IF(入力!B51="","",MONTH(入力!B51)&amp;"/"&amp;DAY(入力!B51)&amp;"("&amp;CHOOSE(WEEKDAY(入力!B51),"日","月","火","水","木","金","土")&amp;")")</f>
        <v>9/16(水)</v>
      </c>
      <c r="B34" s="37" t="str">
        <f aca="false">IF(入力!C51="","",入力!C51)</f>
        <v>天井PB張り</v>
      </c>
      <c r="C34" s="37"/>
      <c r="D34" s="37"/>
      <c r="E34" s="37"/>
      <c r="F34" s="38" t="n">
        <f aca="false">IF(入力!D51="","",入力!D51)</f>
        <v>1</v>
      </c>
      <c r="G34" s="38" t="str">
        <f aca="false">IF(入力!E51="","",入力!E51)</f>
        <v/>
      </c>
      <c r="H34" s="39" t="n">
        <f aca="false">IF(入力!G51="","",入力!G51)</f>
        <v>22000</v>
      </c>
    </row>
    <row r="35" customFormat="false" ht="16.5" hidden="false" customHeight="true" outlineLevel="0" collapsed="false">
      <c r="A35" s="36" t="str">
        <f aca="false">IF(入力!B52="","",MONTH(入力!B52)&amp;"/"&amp;DAY(入力!B52)&amp;"("&amp;CHOOSE(WEEKDAY(入力!B52),"日","月","火","水","木","金","土")&amp;")")</f>
        <v>9/17(木)</v>
      </c>
      <c r="B35" s="37" t="str">
        <f aca="false">IF(入力!C52="","",入力!C52)</f>
        <v>LGS下地組み</v>
      </c>
      <c r="C35" s="37"/>
      <c r="D35" s="37"/>
      <c r="E35" s="37"/>
      <c r="F35" s="38" t="n">
        <f aca="false">IF(入力!D52="","",入力!D52)</f>
        <v>1</v>
      </c>
      <c r="G35" s="38" t="str">
        <f aca="false">IF(入力!E52="","",入力!E52)</f>
        <v/>
      </c>
      <c r="H35" s="39" t="n">
        <f aca="false">IF(入力!G52="","",入力!G52)</f>
        <v>22000</v>
      </c>
    </row>
    <row r="36" customFormat="false" ht="16.5" hidden="false" customHeight="true" outlineLevel="0" collapsed="false">
      <c r="A36" s="36" t="str">
        <f aca="false">IF(入力!B53="","",MONTH(入力!B53)&amp;"/"&amp;DAY(入力!B53)&amp;"("&amp;CHOOSE(WEEKDAY(入力!B53),"日","月","火","水","木","金","土")&amp;")")</f>
        <v>9/18(金)</v>
      </c>
      <c r="B36" s="37" t="str">
        <f aca="false">IF(入力!C53="","",入力!C53)</f>
        <v>LGS下地組み</v>
      </c>
      <c r="C36" s="37"/>
      <c r="D36" s="37"/>
      <c r="E36" s="37"/>
      <c r="F36" s="38" t="n">
        <f aca="false">IF(入力!D53="","",入力!D53)</f>
        <v>1</v>
      </c>
      <c r="G36" s="38" t="str">
        <f aca="false">IF(入力!E53="","",入力!E53)</f>
        <v/>
      </c>
      <c r="H36" s="39" t="n">
        <f aca="false">IF(入力!G53="","",入力!G53)</f>
        <v>22000</v>
      </c>
    </row>
    <row r="37" customFormat="false" ht="16.5" hidden="false" customHeight="true" outlineLevel="0" collapsed="false">
      <c r="A37" s="36" t="str">
        <f aca="false">IF(入力!B54="","",MONTH(入力!B54)&amp;"/"&amp;DAY(入力!B54)&amp;"("&amp;CHOOSE(WEEKDAY(入力!B54),"日","月","火","水","木","金","土")&amp;")")</f>
        <v>9/19(土)</v>
      </c>
      <c r="B37" s="37" t="str">
        <f aca="false">IF(入力!C54="","",入力!C54)</f>
        <v>PB張り</v>
      </c>
      <c r="C37" s="37"/>
      <c r="D37" s="37"/>
      <c r="E37" s="37"/>
      <c r="F37" s="38" t="n">
        <f aca="false">IF(入力!D54="","",入力!D54)</f>
        <v>1</v>
      </c>
      <c r="G37" s="38" t="n">
        <f aca="false">IF(入力!E54="","",入力!E54)</f>
        <v>2</v>
      </c>
      <c r="H37" s="39" t="n">
        <f aca="false">IF(入力!G54="","",入力!G54)</f>
        <v>28000</v>
      </c>
    </row>
    <row r="38" customFormat="false" ht="16.5" hidden="false" customHeight="true" outlineLevel="0" collapsed="false">
      <c r="A38" s="36" t="str">
        <f aca="false">IF(入力!B55="","",MONTH(入力!B55)&amp;"/"&amp;DAY(入力!B55)&amp;"("&amp;CHOOSE(WEEKDAY(入力!B55),"日","月","火","水","木","金","土")&amp;")")</f>
        <v>9/24(木)</v>
      </c>
      <c r="B38" s="37" t="str">
        <f aca="false">IF(入力!C55="","",入力!C55)</f>
        <v>PB張り</v>
      </c>
      <c r="C38" s="37"/>
      <c r="D38" s="37"/>
      <c r="E38" s="37"/>
      <c r="F38" s="38" t="n">
        <f aca="false">IF(入力!D55="","",入力!D55)</f>
        <v>2</v>
      </c>
      <c r="G38" s="38" t="str">
        <f aca="false">IF(入力!E55="","",入力!E55)</f>
        <v/>
      </c>
      <c r="H38" s="39" t="n">
        <f aca="false">IF(入力!G55="","",入力!G55)</f>
        <v>44000</v>
      </c>
    </row>
    <row r="39" customFormat="false" ht="16.5" hidden="false" customHeight="true" outlineLevel="0" collapsed="false">
      <c r="A39" s="36" t="str">
        <f aca="false">IF(入力!B56="","",MONTH(入力!B56)&amp;"/"&amp;DAY(入力!B56)&amp;"("&amp;CHOOSE(WEEKDAY(入力!B56),"日","月","火","水","木","金","土")&amp;")")</f>
        <v>9/25(金)</v>
      </c>
      <c r="B39" s="37" t="str">
        <f aca="false">IF(入力!C56="","",入力!C56)</f>
        <v>PB張り</v>
      </c>
      <c r="C39" s="37"/>
      <c r="D39" s="37"/>
      <c r="E39" s="37"/>
      <c r="F39" s="38" t="n">
        <f aca="false">IF(入力!D56="","",入力!D56)</f>
        <v>1</v>
      </c>
      <c r="G39" s="38" t="str">
        <f aca="false">IF(入力!E56="","",入力!E56)</f>
        <v/>
      </c>
      <c r="H39" s="39" t="n">
        <f aca="false">IF(入力!G56="","",入力!G56)</f>
        <v>22000</v>
      </c>
    </row>
    <row r="40" customFormat="false" ht="16.5" hidden="false" customHeight="true" outlineLevel="0" collapsed="false">
      <c r="A40" s="36" t="str">
        <f aca="false">IF(入力!B57="","",MONTH(入力!B57)&amp;"/"&amp;DAY(入力!B57)&amp;"("&amp;CHOOSE(WEEKDAY(入力!B57),"日","月","火","水","木","金","土")&amp;")")</f>
        <v>9/26(土)</v>
      </c>
      <c r="B40" s="37" t="str">
        <f aca="false">IF(入力!C57="","",入力!C57)</f>
        <v>天井下地</v>
      </c>
      <c r="C40" s="37"/>
      <c r="D40" s="37"/>
      <c r="E40" s="37"/>
      <c r="F40" s="38" t="n">
        <f aca="false">IF(入力!D57="","",入力!D57)</f>
        <v>1</v>
      </c>
      <c r="G40" s="38" t="str">
        <f aca="false">IF(入力!E57="","",入力!E57)</f>
        <v/>
      </c>
      <c r="H40" s="39" t="n">
        <f aca="false">IF(入力!G57="","",入力!G57)</f>
        <v>22000</v>
      </c>
    </row>
    <row r="41" customFormat="false" ht="16.5" hidden="false" customHeight="true" outlineLevel="0" collapsed="false">
      <c r="A41" s="36" t="str">
        <f aca="false">IF(入力!B58="","",MONTH(入力!B58)&amp;"/"&amp;DAY(入力!B58)&amp;"("&amp;CHOOSE(WEEKDAY(入力!B58),"日","月","火","水","木","金","土")&amp;")")</f>
        <v>9/28(月)</v>
      </c>
      <c r="B41" s="37" t="str">
        <f aca="false">IF(入力!C58="","",入力!C58)</f>
        <v>天井PB張り</v>
      </c>
      <c r="C41" s="37"/>
      <c r="D41" s="37"/>
      <c r="E41" s="37"/>
      <c r="F41" s="38" t="n">
        <f aca="false">IF(入力!D58="","",入力!D58)</f>
        <v>1</v>
      </c>
      <c r="G41" s="38" t="str">
        <f aca="false">IF(入力!E58="","",入力!E58)</f>
        <v/>
      </c>
      <c r="H41" s="39" t="n">
        <f aca="false">IF(入力!G58="","",入力!G58)</f>
        <v>22000</v>
      </c>
    </row>
    <row r="42" customFormat="false" ht="16.5" hidden="false" customHeight="true" outlineLevel="0" collapsed="false">
      <c r="A42" s="36" t="str">
        <f aca="false">IF(入力!B59="","",MONTH(入力!B59)&amp;"/"&amp;DAY(入力!B59)&amp;"("&amp;CHOOSE(WEEKDAY(入力!B59),"日","月","火","水","木","金","土")&amp;")")</f>
        <v>9/29(火)</v>
      </c>
      <c r="B42" s="37" t="str">
        <f aca="false">IF(入力!C59="","",入力!C59)</f>
        <v>LGS下地組み</v>
      </c>
      <c r="C42" s="37"/>
      <c r="D42" s="37"/>
      <c r="E42" s="37"/>
      <c r="F42" s="38" t="n">
        <f aca="false">IF(入力!D59="","",入力!D59)</f>
        <v>1</v>
      </c>
      <c r="G42" s="38" t="str">
        <f aca="false">IF(入力!E59="","",入力!E59)</f>
        <v/>
      </c>
      <c r="H42" s="39" t="n">
        <f aca="false">IF(入力!G59="","",入力!G59)</f>
        <v>22000</v>
      </c>
    </row>
    <row r="43" customFormat="false" ht="16.5" hidden="false" customHeight="true" outlineLevel="0" collapsed="false">
      <c r="A43" s="36" t="str">
        <f aca="false">IF(入力!B60="","",MONTH(入力!B60)&amp;"/"&amp;DAY(入力!B60)&amp;"("&amp;CHOOSE(WEEKDAY(入力!B60),"日","月","火","水","木","金","土")&amp;")")</f>
        <v>9/30(水)</v>
      </c>
      <c r="B43" s="37" t="str">
        <f aca="false">IF(入力!C60="","",入力!C60)</f>
        <v>LGS下地組み</v>
      </c>
      <c r="C43" s="37"/>
      <c r="D43" s="37"/>
      <c r="E43" s="37"/>
      <c r="F43" s="38" t="n">
        <f aca="false">IF(入力!D60="","",入力!D60)</f>
        <v>2</v>
      </c>
      <c r="G43" s="38" t="n">
        <f aca="false">IF(入力!E60="","",入力!E60)</f>
        <v>2</v>
      </c>
      <c r="H43" s="39" t="n">
        <f aca="false">IF(入力!G60="","",入力!G60)</f>
        <v>50000</v>
      </c>
    </row>
    <row r="44" customFormat="false" ht="16.5" hidden="false" customHeight="true" outlineLevel="0" collapsed="false">
      <c r="A44" s="36" t="str">
        <f aca="false">IF(入力!B61="","",MONTH(入力!B61)&amp;"/"&amp;DAY(入力!B61)&amp;"("&amp;CHOOSE(WEEKDAY(入力!B61),"日","月","火","水","木","金","土")&amp;")")</f>
        <v/>
      </c>
      <c r="B44" s="37" t="str">
        <f aca="false">IF(入力!C61="","",入力!C61)</f>
        <v/>
      </c>
      <c r="C44" s="37"/>
      <c r="D44" s="37"/>
      <c r="E44" s="37"/>
      <c r="F44" s="38" t="str">
        <f aca="false">IF(入力!D61="","",入力!D61)</f>
        <v/>
      </c>
      <c r="G44" s="38" t="str">
        <f aca="false">IF(入力!E61="","",入力!E61)</f>
        <v/>
      </c>
      <c r="H44" s="39" t="str">
        <f aca="false">IF(入力!G61="","",入力!G61)</f>
        <v/>
      </c>
    </row>
    <row r="45" customFormat="false" ht="16.5" hidden="false" customHeight="true" outlineLevel="0" collapsed="false">
      <c r="A45" s="36" t="str">
        <f aca="false">IF(入力!B62="","",MONTH(入力!B62)&amp;"/"&amp;DAY(入力!B62)&amp;"("&amp;CHOOSE(WEEKDAY(入力!B62),"日","月","火","水","木","金","土")&amp;")")</f>
        <v/>
      </c>
      <c r="B45" s="37" t="str">
        <f aca="false">IF(入力!C62="","",入力!C62)</f>
        <v/>
      </c>
      <c r="C45" s="37"/>
      <c r="D45" s="37"/>
      <c r="E45" s="37"/>
      <c r="F45" s="38" t="str">
        <f aca="false">IF(入力!D62="","",入力!D62)</f>
        <v/>
      </c>
      <c r="G45" s="38" t="str">
        <f aca="false">IF(入力!E62="","",入力!E62)</f>
        <v/>
      </c>
      <c r="H45" s="39" t="str">
        <f aca="false">IF(入力!G62="","",入力!G62)</f>
        <v/>
      </c>
    </row>
    <row r="46" customFormat="false" ht="16.5" hidden="false" customHeight="true" outlineLevel="0" collapsed="false">
      <c r="A46" s="36" t="str">
        <f aca="false">IF(入力!B63="","",MONTH(入力!B63)&amp;"/"&amp;DAY(入力!B63)&amp;"("&amp;CHOOSE(WEEKDAY(入力!B63),"日","月","火","水","木","金","土")&amp;")")</f>
        <v/>
      </c>
      <c r="B46" s="37" t="str">
        <f aca="false">IF(入力!C63="","",入力!C63)</f>
        <v/>
      </c>
      <c r="C46" s="37"/>
      <c r="D46" s="37"/>
      <c r="E46" s="37"/>
      <c r="F46" s="38" t="str">
        <f aca="false">IF(入力!D63="","",入力!D63)</f>
        <v/>
      </c>
      <c r="G46" s="38" t="str">
        <f aca="false">IF(入力!E63="","",入力!E63)</f>
        <v/>
      </c>
      <c r="H46" s="39" t="str">
        <f aca="false">IF(入力!G63="","",入力!G63)</f>
        <v/>
      </c>
    </row>
    <row r="47" customFormat="false" ht="16.5" hidden="false" customHeight="true" outlineLevel="0" collapsed="false">
      <c r="A47" s="36" t="str">
        <f aca="false">IF(入力!B64="","",MONTH(入力!B64)&amp;"/"&amp;DAY(入力!B64)&amp;"("&amp;CHOOSE(WEEKDAY(入力!B64),"日","月","火","水","木","金","土")&amp;")")</f>
        <v/>
      </c>
      <c r="B47" s="37" t="str">
        <f aca="false">IF(入力!C64="","",入力!C64)</f>
        <v/>
      </c>
      <c r="C47" s="37"/>
      <c r="D47" s="37"/>
      <c r="E47" s="37"/>
      <c r="F47" s="38" t="str">
        <f aca="false">IF(入力!D64="","",入力!D64)</f>
        <v/>
      </c>
      <c r="G47" s="38" t="str">
        <f aca="false">IF(入力!E64="","",入力!E64)</f>
        <v/>
      </c>
      <c r="H47" s="39" t="str">
        <f aca="false">IF(入力!G64="","",入力!G64)</f>
        <v/>
      </c>
    </row>
    <row r="48" customFormat="false" ht="16.5" hidden="false" customHeight="true" outlineLevel="0" collapsed="false">
      <c r="A48" s="36" t="str">
        <f aca="false">IF(入力!B65="","",MONTH(入力!B65)&amp;"/"&amp;DAY(入力!B65)&amp;"("&amp;CHOOSE(WEEKDAY(入力!B65),"日","月","火","水","木","金","土")&amp;")")</f>
        <v/>
      </c>
      <c r="B48" s="37" t="str">
        <f aca="false">IF(入力!C65="","",入力!C65)</f>
        <v/>
      </c>
      <c r="C48" s="37"/>
      <c r="D48" s="37"/>
      <c r="E48" s="37"/>
      <c r="F48" s="38" t="str">
        <f aca="false">IF(入力!D65="","",入力!D65)</f>
        <v/>
      </c>
      <c r="G48" s="38" t="str">
        <f aca="false">IF(入力!E65="","",入力!E65)</f>
        <v/>
      </c>
      <c r="H48" s="39" t="str">
        <f aca="false">IF(入力!G65="","",入力!G65)</f>
        <v/>
      </c>
    </row>
    <row r="49" customFormat="false" ht="16.5" hidden="false" customHeight="true" outlineLevel="0" collapsed="false">
      <c r="A49" s="36" t="str">
        <f aca="false">IF(入力!B66="","",MONTH(入力!B66)&amp;"/"&amp;DAY(入力!B66)&amp;"("&amp;CHOOSE(WEEKDAY(入力!B66),"日","月","火","水","木","金","土")&amp;")")</f>
        <v/>
      </c>
      <c r="B49" s="37" t="str">
        <f aca="false">IF(入力!C66="","",入力!C66)</f>
        <v/>
      </c>
      <c r="C49" s="37"/>
      <c r="D49" s="37"/>
      <c r="E49" s="37"/>
      <c r="F49" s="38" t="str">
        <f aca="false">IF(入力!D66="","",入力!D66)</f>
        <v/>
      </c>
      <c r="G49" s="38" t="str">
        <f aca="false">IF(入力!E66="","",入力!E66)</f>
        <v/>
      </c>
      <c r="H49" s="39" t="str">
        <f aca="false">IF(入力!G66="","",入力!G66)</f>
        <v/>
      </c>
    </row>
    <row r="50" customFormat="false" ht="16.5" hidden="false" customHeight="true" outlineLevel="0" collapsed="false">
      <c r="A50" s="36" t="str">
        <f aca="false">IF(入力!B67="","",MONTH(入力!B67)&amp;"/"&amp;DAY(入力!B67)&amp;"("&amp;CHOOSE(WEEKDAY(入力!B67),"日","月","火","水","木","金","土")&amp;")")</f>
        <v/>
      </c>
      <c r="B50" s="37" t="str">
        <f aca="false">IF(入力!C67="","",入力!C67)</f>
        <v/>
      </c>
      <c r="C50" s="37"/>
      <c r="D50" s="37"/>
      <c r="E50" s="37"/>
      <c r="F50" s="38" t="str">
        <f aca="false">IF(入力!D67="","",入力!D67)</f>
        <v/>
      </c>
      <c r="G50" s="38" t="str">
        <f aca="false">IF(入力!E67="","",入力!E67)</f>
        <v/>
      </c>
      <c r="H50" s="39" t="str">
        <f aca="false">IF(入力!G67="","",入力!G67)</f>
        <v/>
      </c>
    </row>
    <row r="51" customFormat="false" ht="16.5" hidden="false" customHeight="true" outlineLevel="0" collapsed="false">
      <c r="A51" s="36" t="str">
        <f aca="false">IF(入力!B68="","",MONTH(入力!B68)&amp;"/"&amp;DAY(入力!B68)&amp;"("&amp;CHOOSE(WEEKDAY(入力!B68),"日","月","火","水","木","金","土")&amp;")")</f>
        <v/>
      </c>
      <c r="B51" s="37" t="str">
        <f aca="false">IF(入力!C68="","",入力!C68)</f>
        <v/>
      </c>
      <c r="C51" s="37"/>
      <c r="D51" s="37"/>
      <c r="E51" s="37"/>
      <c r="F51" s="38" t="str">
        <f aca="false">IF(入力!D68="","",入力!D68)</f>
        <v/>
      </c>
      <c r="G51" s="38" t="str">
        <f aca="false">IF(入力!E68="","",入力!E68)</f>
        <v/>
      </c>
      <c r="H51" s="39" t="str">
        <f aca="false">IF(入力!G68="","",入力!G68)</f>
        <v/>
      </c>
    </row>
    <row r="52" customFormat="false" ht="15.75" hidden="false" customHeight="true" outlineLevel="0" collapsed="false">
      <c r="A52" s="12" t="s">
        <v>67</v>
      </c>
      <c r="B52" s="12"/>
      <c r="C52" s="12"/>
      <c r="D52" s="12"/>
      <c r="E52" s="12"/>
      <c r="F52" s="17" t="n">
        <f aca="false">入力!D69</f>
        <v>28</v>
      </c>
      <c r="G52" s="17" t="n">
        <f aca="false">入力!E69</f>
        <v>8</v>
      </c>
      <c r="H52" s="18" t="n">
        <f aca="false">入力!G69</f>
        <v>640000</v>
      </c>
    </row>
    <row r="53" customFormat="false" ht="15.75" hidden="false" customHeight="true" outlineLevel="0" collapsed="false">
      <c r="A53" s="40" t="str">
        <f aca="false">IF(入力!B73="","",入力!B73)</f>
        <v>駐車場代</v>
      </c>
      <c r="B53" s="40"/>
      <c r="C53" s="40"/>
      <c r="D53" s="40"/>
      <c r="E53" s="40"/>
      <c r="F53" s="40"/>
      <c r="G53" s="40"/>
      <c r="H53" s="39" t="n">
        <f aca="false">IF(入力!G73="","",入力!G73)</f>
        <v>12000</v>
      </c>
    </row>
    <row r="54" customFormat="false" ht="15.75" hidden="false" customHeight="true" outlineLevel="0" collapsed="false">
      <c r="A54" s="40" t="str">
        <f aca="false">IF(入力!B74="","",入力!B74)</f>
        <v/>
      </c>
      <c r="B54" s="40"/>
      <c r="C54" s="40"/>
      <c r="D54" s="40"/>
      <c r="E54" s="40"/>
      <c r="F54" s="40"/>
      <c r="G54" s="40"/>
      <c r="H54" s="39" t="str">
        <f aca="false">IF(入力!G74="","",入力!G74)</f>
        <v/>
      </c>
    </row>
    <row r="55" customFormat="false" ht="6.75" hidden="false" customHeight="true" outlineLevel="0" collapsed="false"/>
    <row r="56" customFormat="false" ht="15.75" hidden="false" customHeight="true" outlineLevel="0" collapsed="false">
      <c r="A56" s="41" t="s">
        <v>68</v>
      </c>
      <c r="F56" s="42" t="s">
        <v>69</v>
      </c>
      <c r="G56" s="42"/>
      <c r="H56" s="43" t="n">
        <f aca="false">H52+SUM(H53:H54)</f>
        <v>652000</v>
      </c>
    </row>
    <row r="57" customFormat="false" ht="15.75" hidden="false" customHeight="true" outlineLevel="0" collapsed="false">
      <c r="A57" s="24" t="str">
        <f aca="false">"10%対象 "&amp;TEXT(H56,"#,##0")&amp;"円（うち消費税 "&amp;TEXT(H57,"#,##0")&amp;"円）"</f>
        <v>10%対象 652,000円（うち消費税 65,200円）</v>
      </c>
      <c r="B57" s="24"/>
      <c r="C57" s="24"/>
      <c r="D57" s="24"/>
      <c r="E57" s="24"/>
      <c r="F57" s="42" t="s">
        <v>70</v>
      </c>
      <c r="G57" s="42"/>
      <c r="H57" s="43" t="n">
        <f aca="false">IF(入力!$C$34="切り捨て",ROUNDDOWN(H56*入力!$C$33,0),IF(入力!$C$34="四捨五入",ROUND(H56*入力!$C$33,0),ROUNDUP(H56*入力!$C$33,0)))</f>
        <v>65200</v>
      </c>
    </row>
    <row r="58" customFormat="false" ht="15.75" hidden="false" customHeight="true" outlineLevel="0" collapsed="false">
      <c r="A58" s="44" t="str">
        <f aca="false">"消費税の端数処理："&amp;入力!$C$34</f>
        <v>消費税の端数処理：切り捨て</v>
      </c>
      <c r="B58" s="44"/>
      <c r="C58" s="44"/>
      <c r="D58" s="44"/>
      <c r="E58" s="44"/>
      <c r="F58" s="42" t="s">
        <v>71</v>
      </c>
      <c r="G58" s="42"/>
      <c r="H58" s="45" t="n">
        <f aca="false">H56+H57</f>
        <v>717200</v>
      </c>
    </row>
    <row r="59" customFormat="false" ht="6.75" hidden="false" customHeight="true" outlineLevel="0" collapsed="false"/>
    <row r="60" customFormat="false" ht="15.75" hidden="false" customHeight="true" outlineLevel="0" collapsed="false">
      <c r="A60" s="42" t="s">
        <v>72</v>
      </c>
      <c r="B60" s="42"/>
      <c r="C60" s="42"/>
      <c r="D60" s="42"/>
      <c r="E60" s="42"/>
      <c r="F60" s="42"/>
      <c r="G60" s="42"/>
      <c r="H60" s="42"/>
    </row>
    <row r="61" customFormat="false" ht="15.75" hidden="false" customHeight="true" outlineLevel="0" collapsed="false">
      <c r="A61" s="46" t="str">
        <f aca="false">入力!$C$14&amp;"　"&amp;入力!$C$15&amp;"　"&amp;入力!$C$16&amp;"　"&amp;入力!$C$17</f>
        <v>〇〇信用金庫　△△支店　普通　7654321</v>
      </c>
      <c r="B61" s="46"/>
      <c r="C61" s="46"/>
      <c r="D61" s="46"/>
      <c r="E61" s="46"/>
      <c r="F61" s="46"/>
      <c r="G61" s="46"/>
      <c r="H61" s="46"/>
    </row>
    <row r="62" customFormat="false" ht="15.75" hidden="false" customHeight="true" outlineLevel="0" collapsed="false">
      <c r="A62" s="46" t="str">
        <f aca="false">"口座名義："&amp;入力!$C$18</f>
        <v>口座名義：サトウ イチロウ</v>
      </c>
      <c r="B62" s="46"/>
      <c r="C62" s="46"/>
      <c r="D62" s="46"/>
      <c r="E62" s="46"/>
      <c r="F62" s="46"/>
      <c r="G62" s="46"/>
      <c r="H62" s="46"/>
    </row>
    <row r="63" customFormat="false" ht="15.75" hidden="false" customHeight="true" outlineLevel="0" collapsed="false">
      <c r="A63" s="44" t="s">
        <v>73</v>
      </c>
      <c r="B63" s="44"/>
      <c r="C63" s="44"/>
      <c r="D63" s="44"/>
      <c r="E63" s="44"/>
      <c r="F63" s="44"/>
      <c r="G63" s="44"/>
      <c r="H63" s="44"/>
    </row>
    <row r="64" customFormat="false" ht="6.75" hidden="false" customHeight="true" outlineLevel="0" collapsed="false"/>
    <row r="65" customFormat="false" ht="15.75" hidden="false" customHeight="true" outlineLevel="0" collapsed="false">
      <c r="A65" s="42" t="s">
        <v>74</v>
      </c>
      <c r="B65" s="42"/>
      <c r="C65" s="42"/>
      <c r="D65" s="42"/>
      <c r="E65" s="42"/>
      <c r="F65" s="42"/>
      <c r="G65" s="42"/>
      <c r="H65" s="42"/>
    </row>
    <row r="66" customFormat="false" ht="15.75" hidden="false" customHeight="true" outlineLevel="0" collapsed="false">
      <c r="A66" s="47" t="str">
        <f aca="false">IF(入力!$B$77="","",入力!$B$77)</f>
        <v/>
      </c>
      <c r="B66" s="47"/>
      <c r="C66" s="47"/>
      <c r="D66" s="47"/>
      <c r="E66" s="47"/>
      <c r="F66" s="47"/>
      <c r="G66" s="47"/>
      <c r="H66" s="47"/>
    </row>
    <row r="67" customFormat="false" ht="6.75" hidden="false" customHeight="true" outlineLevel="0" collapsed="false">
      <c r="A67" s="47"/>
      <c r="B67" s="47"/>
      <c r="C67" s="47"/>
      <c r="D67" s="47"/>
      <c r="E67" s="47"/>
      <c r="F67" s="47"/>
      <c r="G67" s="47"/>
      <c r="H67" s="47"/>
    </row>
    <row r="68" customFormat="false" ht="6.75" hidden="false" customHeight="true" outlineLevel="0" collapsed="false">
      <c r="A68" s="47"/>
      <c r="B68" s="47"/>
      <c r="C68" s="47"/>
      <c r="D68" s="47"/>
      <c r="E68" s="47"/>
      <c r="F68" s="47"/>
      <c r="G68" s="47"/>
      <c r="H68" s="47"/>
    </row>
  </sheetData>
  <mergeCells count="66">
    <mergeCell ref="A1:H1"/>
    <mergeCell ref="G3:H3"/>
    <mergeCell ref="A4:D4"/>
    <mergeCell ref="G4:H4"/>
    <mergeCell ref="E6:H6"/>
    <mergeCell ref="E7:H7"/>
    <mergeCell ref="E8:H8"/>
    <mergeCell ref="E9:H9"/>
    <mergeCell ref="E10:H10"/>
    <mergeCell ref="E11:H11"/>
    <mergeCell ref="A13:B13"/>
    <mergeCell ref="C13:H13"/>
    <mergeCell ref="A14:B14"/>
    <mergeCell ref="C14:H14"/>
    <mergeCell ref="A15:B15"/>
    <mergeCell ref="C15:H15"/>
    <mergeCell ref="A16:B16"/>
    <mergeCell ref="C16:H16"/>
    <mergeCell ref="A18:C18"/>
    <mergeCell ref="D18:F18"/>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B49:E49"/>
    <mergeCell ref="B50:E50"/>
    <mergeCell ref="B51:E51"/>
    <mergeCell ref="A52:E52"/>
    <mergeCell ref="A53:G53"/>
    <mergeCell ref="A54:G54"/>
    <mergeCell ref="F56:G56"/>
    <mergeCell ref="A57:E57"/>
    <mergeCell ref="F57:G57"/>
    <mergeCell ref="A58:E58"/>
    <mergeCell ref="F58:G58"/>
    <mergeCell ref="A60:H60"/>
    <mergeCell ref="A61:H61"/>
    <mergeCell ref="A62:H62"/>
    <mergeCell ref="A63:H63"/>
    <mergeCell ref="A65:H65"/>
    <mergeCell ref="A66:H68"/>
  </mergeCells>
  <printOptions headings="false" gridLines="false" gridLinesSet="true" horizontalCentered="true" verticalCentered="false"/>
  <pageMargins left="0.4" right="0.4" top="0.4" bottom="0.4"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2026-10-02T06:09:41Z</dcterms:created>
  <dc:creator>openpyxl</dc:creator>
  <dc:description/>
  <dc:language>en-US</dc:language>
  <cp:lastModifiedBy/>
  <dcterms:modified xsi:type="dcterms:W3CDTF">2026-10-02T06:09:42Z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